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3" sheetId="1" r:id="rId1"/>
  </sheets>
  <calcPr calcId="125725" refMode="R1C1"/>
</workbook>
</file>

<file path=xl/calcChain.xml><?xml version="1.0" encoding="utf-8"?>
<calcChain xmlns="http://schemas.openxmlformats.org/spreadsheetml/2006/main">
  <c r="E314" i="1"/>
  <c r="E315" s="1"/>
  <c r="F309"/>
  <c r="F290"/>
  <c r="E290"/>
  <c r="D290"/>
  <c r="H289"/>
  <c r="G289"/>
  <c r="H288"/>
  <c r="G288"/>
  <c r="H287"/>
  <c r="G287"/>
  <c r="H286"/>
  <c r="G286"/>
  <c r="H285"/>
  <c r="G285"/>
  <c r="H284"/>
  <c r="H283"/>
  <c r="G283"/>
  <c r="H282"/>
  <c r="G282"/>
  <c r="H281"/>
  <c r="G281"/>
  <c r="H280"/>
  <c r="G280"/>
  <c r="H279"/>
  <c r="H278"/>
  <c r="G278"/>
  <c r="H277"/>
  <c r="G277"/>
  <c r="H276"/>
  <c r="G276"/>
  <c r="H275"/>
  <c r="G275"/>
  <c r="H274"/>
  <c r="G274"/>
  <c r="H273"/>
  <c r="H290" s="1"/>
  <c r="G273"/>
  <c r="G290" s="1"/>
  <c r="E258"/>
  <c r="E259" s="1"/>
  <c r="E257"/>
  <c r="F253"/>
  <c r="F232"/>
  <c r="E232"/>
  <c r="D232"/>
  <c r="H231"/>
  <c r="G231"/>
  <c r="H230"/>
  <c r="G230"/>
  <c r="H229"/>
  <c r="G229"/>
  <c r="H228"/>
  <c r="G228"/>
  <c r="H227"/>
  <c r="G227"/>
  <c r="H226"/>
  <c r="H225"/>
  <c r="G225"/>
  <c r="H224"/>
  <c r="G224"/>
  <c r="H223"/>
  <c r="G223"/>
  <c r="G232" s="1"/>
  <c r="H222"/>
  <c r="G222"/>
  <c r="H221"/>
  <c r="H220"/>
  <c r="G220"/>
  <c r="H219"/>
  <c r="G219"/>
  <c r="H218"/>
  <c r="G218"/>
  <c r="H217"/>
  <c r="G217"/>
  <c r="H216"/>
  <c r="G216"/>
  <c r="H215"/>
  <c r="H232" s="1"/>
  <c r="G215"/>
  <c r="E201"/>
  <c r="E200"/>
  <c r="E199"/>
  <c r="F195"/>
  <c r="F177"/>
  <c r="E177"/>
  <c r="D177"/>
  <c r="H176"/>
  <c r="G176"/>
  <c r="H175"/>
  <c r="H174"/>
  <c r="G174"/>
  <c r="H173"/>
  <c r="G173"/>
  <c r="H172"/>
  <c r="G172"/>
  <c r="H171"/>
  <c r="G171"/>
  <c r="H170"/>
  <c r="H177" s="1"/>
  <c r="H169"/>
  <c r="G169"/>
  <c r="H168"/>
  <c r="G168"/>
  <c r="H167"/>
  <c r="G167"/>
  <c r="H166"/>
  <c r="G166"/>
  <c r="H165"/>
  <c r="G165"/>
  <c r="H164"/>
  <c r="G164"/>
  <c r="G177" s="1"/>
  <c r="E148"/>
  <c r="F144"/>
  <c r="E149" s="1"/>
  <c r="E150" s="1"/>
  <c r="F126"/>
  <c r="E126"/>
  <c r="H125"/>
  <c r="G125"/>
  <c r="H124"/>
  <c r="G124"/>
  <c r="H123"/>
  <c r="G123"/>
  <c r="H122"/>
  <c r="G122"/>
  <c r="H121"/>
  <c r="G121"/>
  <c r="H120"/>
  <c r="H119"/>
  <c r="G119"/>
  <c r="H118"/>
  <c r="G118"/>
  <c r="H117"/>
  <c r="G117"/>
  <c r="H116"/>
  <c r="G116"/>
  <c r="H115"/>
  <c r="G115"/>
  <c r="G114"/>
  <c r="G126" s="1"/>
  <c r="D114"/>
  <c r="H114" s="1"/>
  <c r="H126" s="1"/>
  <c r="E98"/>
  <c r="E95"/>
  <c r="F91"/>
  <c r="E99" s="1"/>
  <c r="E100" s="1"/>
  <c r="F90"/>
  <c r="I73"/>
  <c r="D73"/>
  <c r="J72"/>
  <c r="G72"/>
  <c r="E72"/>
  <c r="H72" s="1"/>
  <c r="J71"/>
  <c r="G71"/>
  <c r="E71"/>
  <c r="H71" s="1"/>
  <c r="J70"/>
  <c r="G70"/>
  <c r="E70"/>
  <c r="H70" s="1"/>
  <c r="F69"/>
  <c r="J69" s="1"/>
  <c r="E69" s="1"/>
  <c r="H68"/>
  <c r="J67"/>
  <c r="E67" s="1"/>
  <c r="G67" s="1"/>
  <c r="J66"/>
  <c r="H66"/>
  <c r="G66"/>
  <c r="E66"/>
  <c r="J65"/>
  <c r="G65"/>
  <c r="E65"/>
  <c r="J64"/>
  <c r="G64"/>
  <c r="E64"/>
  <c r="H64" s="1"/>
  <c r="J63"/>
  <c r="G63"/>
  <c r="E63"/>
  <c r="H63" s="1"/>
  <c r="I62"/>
  <c r="F62"/>
  <c r="F73" s="1"/>
  <c r="E46"/>
  <c r="E44"/>
  <c r="E41"/>
  <c r="F35"/>
  <c r="F22"/>
  <c r="E22"/>
  <c r="D22"/>
  <c r="H21"/>
  <c r="G21"/>
  <c r="H20"/>
  <c r="G20"/>
  <c r="H19"/>
  <c r="G19"/>
  <c r="H18"/>
  <c r="G18"/>
  <c r="H17"/>
  <c r="H16"/>
  <c r="G16"/>
  <c r="H15"/>
  <c r="G15"/>
  <c r="H14"/>
  <c r="G14"/>
  <c r="H13"/>
  <c r="G13"/>
  <c r="H12"/>
  <c r="G12"/>
  <c r="H11"/>
  <c r="H22" s="1"/>
  <c r="G11"/>
  <c r="G22" s="1"/>
  <c r="H69" l="1"/>
  <c r="G69"/>
  <c r="D126"/>
  <c r="J62"/>
  <c r="E62" s="1"/>
  <c r="G62" l="1"/>
  <c r="G73" s="1"/>
  <c r="E73"/>
  <c r="H62"/>
  <c r="H73" s="1"/>
</calcChain>
</file>

<file path=xl/sharedStrings.xml><?xml version="1.0" encoding="utf-8"?>
<sst xmlns="http://schemas.openxmlformats.org/spreadsheetml/2006/main" count="477" uniqueCount="138">
  <si>
    <t>Отчет о доходах и расходах за 2013 год по жилому дому ул.Тимптонская 3</t>
  </si>
  <si>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</si>
  <si>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</si>
  <si>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</si>
  <si>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</si>
  <si>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</si>
  <si>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</si>
  <si>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</si>
  <si>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Задолженность по кварплате и текущему ремонту на 01.01.13г.(+долг,     -переплата</t>
  </si>
  <si>
    <t>Доходы</t>
  </si>
  <si>
    <t>Задолженность по кварплате и текущему ремонту за 2013 г. на 01.01.13г.(+долг,       -переплата)</t>
  </si>
  <si>
    <t>Всего задолженность по кварплате и текущему ремонту на 01.01.14г.(с учетом долга на начало года)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</si>
  <si>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</si>
  <si>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</si>
  <si>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</si>
  <si>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</si>
  <si>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>в т.ч т/р</t>
  </si>
  <si>
    <t xml:space="preserve">Тек. Ремонт 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</si>
  <si>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</si>
  <si>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</si>
  <si>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</si>
  <si>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</si>
  <si>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</si>
  <si>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</si>
  <si>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</si>
  <si>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</si>
  <si>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</si>
  <si>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</si>
  <si>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Основные показатели жилого дома за 2013 год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</si>
  <si>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</si>
  <si>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</si>
  <si>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</si>
  <si>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</si>
  <si>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</si>
  <si>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</si>
  <si>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</si>
  <si>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</si>
  <si>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</si>
  <si>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Перечень работ по текущему ремонту за  2013г.</t>
  </si>
  <si>
    <t xml:space="preserve"> тыс. руб.</t>
  </si>
  <si>
    <t>Смена комплекта термопреобразователя (ИТП)</t>
  </si>
  <si>
    <t>Установка металлических ограждений площадки,манометров в ИТП</t>
  </si>
  <si>
    <t>Штрафные санкции по пожарной безопастности</t>
  </si>
  <si>
    <t>Итого:</t>
  </si>
  <si>
    <t>Выплаты с текущего ремонта</t>
  </si>
  <si>
    <t>ИТП  дефицит за 2012г</t>
  </si>
  <si>
    <t>ИТП  дефицит за 8 мес  2013г</t>
  </si>
  <si>
    <t>Задолженность по текущему ремонту на 01.01.2013</t>
  </si>
  <si>
    <t>Корректировка за 2012г</t>
  </si>
  <si>
    <t>Оплачено т/ремонт  за 2013</t>
  </si>
  <si>
    <t>Выполнено  т/ремонта  за 2013г</t>
  </si>
  <si>
    <t>Задолженность по текущему ремонту на 01.01.2014</t>
  </si>
  <si>
    <t xml:space="preserve">Генеральный директор ООО "НЖК"                                      Сечина М.В.   </t>
  </si>
  <si>
    <t>Сечина М.В.</t>
  </si>
  <si>
    <t>Отчет о доходах и расходах за 2014 год по жилому дому ул.Тимптонская 3</t>
  </si>
  <si>
    <t>Основные показатели жилого дома за 2014 год</t>
  </si>
  <si>
    <t>Перечень работ по текущему ремонту за  2014г.</t>
  </si>
  <si>
    <t>Холодное водоснабжение ОДН</t>
  </si>
  <si>
    <t>Страховка по лифтам</t>
  </si>
  <si>
    <t>Изготовление шайб</t>
  </si>
  <si>
    <t>Ремонт межпанельных швов  кв 13</t>
  </si>
  <si>
    <t>Установка огнетушителей самосрабатывающих в мусорокамере</t>
  </si>
  <si>
    <t>Установка светильников аварийного освещения в кабине лифта</t>
  </si>
  <si>
    <t>Смена электропривода импульсного (ИТП)</t>
  </si>
  <si>
    <t xml:space="preserve">Покос травы </t>
  </si>
  <si>
    <t>янв-декабрь</t>
  </si>
  <si>
    <t>Оплачено т/ремонт  за 2014</t>
  </si>
  <si>
    <t>Выполнено  т/ремонта  за 2014г</t>
  </si>
  <si>
    <t>Задолженность по текущему ремонту на 01.01.2015</t>
  </si>
  <si>
    <t xml:space="preserve">Генеральный директор ООО "НЖК"                                      </t>
  </si>
  <si>
    <t>Отчет о доходах и расходах за 2015 год по жилому дому ул.Тимптонская 3</t>
  </si>
  <si>
    <t>Задолженность по кварплате  на 01.01.15г.(+долг,     -переплата</t>
  </si>
  <si>
    <t>Задолженность по кварплате и текущему ремонту за 2015 г. на 01.01.16г.(+долг,       -переплата)</t>
  </si>
  <si>
    <t>Всего задолженность по кварплате и т на 01.01.16г.(с учетом долга на начало года)</t>
  </si>
  <si>
    <t>Экспертиза лифта</t>
  </si>
  <si>
    <t>Основные показатели жилого дома за 2015 год</t>
  </si>
  <si>
    <t>Перечень работ по текущему ремонту за  2015г.</t>
  </si>
  <si>
    <t>Сверхнормативный ХВС на ОДН  июль.сентябрь.декабрь 2014г ,май июнь 2015</t>
  </si>
  <si>
    <t>Услуги нотариуса</t>
  </si>
  <si>
    <t>Замена насоса</t>
  </si>
  <si>
    <t>Замена светильников аварийного освещения в кабине лифта.Смена кранов шаровых (отопление,подвал)</t>
  </si>
  <si>
    <t>Покос травы</t>
  </si>
  <si>
    <t>Испытание электрооборудования</t>
  </si>
  <si>
    <t>Страховой взнос по лифтам (полис)</t>
  </si>
  <si>
    <t>Оплачено т/ремонт  за 2015 по отчетам НОЭ</t>
  </si>
  <si>
    <t>Выполнено  т/ремонта  за 2015г</t>
  </si>
  <si>
    <t>Задолженность по текущему ремонту на 01.01.2016</t>
  </si>
  <si>
    <t>Отчет о доходах и расходах за 2016 год по жилому дому ул.Тимптонская 3</t>
  </si>
  <si>
    <t>Задолженность по кварплате  на 01.01.16г.(+долг,     -переплата</t>
  </si>
  <si>
    <t>Задолженность по кварплате и текущему ремонту за 2016 г. на 01.01.16г.(+долг,       -переплата)</t>
  </si>
  <si>
    <t>Всего задолженность по кварплате и т на 01.01.17г.(с учетом долга на начало года)</t>
  </si>
  <si>
    <t>Утилизация ртутьсодержащих ламп</t>
  </si>
  <si>
    <t>Основные показатели жилого дома за 2016 год</t>
  </si>
  <si>
    <t>Перечень работ по текущему ремонту за  2016г.</t>
  </si>
  <si>
    <t xml:space="preserve">Печатная продукция (таблички нумерации подъездов и квартир)                                                      </t>
  </si>
  <si>
    <t xml:space="preserve">Замена кранов шаровых крыльевых задвижек по отоплению ниже 0 </t>
  </si>
  <si>
    <t>Локальный ремонт вокруг ливневки</t>
  </si>
  <si>
    <t>Смена кранов шаровых (узел ввода)</t>
  </si>
  <si>
    <t>Затраты произведенные по работе с ГИС ЖКХ за декабрь 2016 г.</t>
  </si>
  <si>
    <t xml:space="preserve">Госповерка прибора учета тепловой энергии </t>
  </si>
  <si>
    <t>Оплачено т/ремонт  за 2016 по отчетам НОЭ</t>
  </si>
  <si>
    <t>Выполнено  т/ремонта  за 2016г</t>
  </si>
  <si>
    <t>Задолженность по текущему ремонту на 01.01.2017</t>
  </si>
  <si>
    <t>Отчет о доходах и расходах за 2017 год по жилому дому ул.Тимптонская 3</t>
  </si>
  <si>
    <t>Задолженность по кварплате  на 01.01.17г.(+долг,     -переплата</t>
  </si>
  <si>
    <t>Задолженность по кварплате и текущему ремонту за 2017 г. на 01.01.16г.(+долг,       -переплата)</t>
  </si>
  <si>
    <t>Всего задолженность по кварплате и т на 01.01.18г.(с учетом долга на начало года)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</si>
  <si>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</si>
  <si>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</si>
  <si>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</si>
  <si>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</si>
  <si>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>Основные показатели жилого дома за 2017 год</t>
  </si>
  <si>
    <t>Перечень работ по текущему ремонту за  2017г.</t>
  </si>
  <si>
    <t>Смена кранов шаровых в сборе по сбросникам ниже отм. 0,000</t>
  </si>
  <si>
    <t>Смена уплотнителей в теплообменнике (ИТП). Установка доводчика</t>
  </si>
  <si>
    <t>Смена загрузочных мусорокарманов. Смена счетчика воды (подвал)</t>
  </si>
  <si>
    <t>Ремонт межпанельных швов кв . № 3,8,20,36</t>
  </si>
  <si>
    <t xml:space="preserve">Затраты произведенные по работе с ГИС ЖКХ </t>
  </si>
  <si>
    <t>Смена кранов шаровых в узле ввода по ХВС</t>
  </si>
  <si>
    <t>Бухгалтерские услуги</t>
  </si>
  <si>
    <t>Установка манометров</t>
  </si>
  <si>
    <t>Диагностика водосчетчика</t>
  </si>
  <si>
    <t>Смена доводчика</t>
  </si>
  <si>
    <t>Оплачено т/ремонт  за 2017 по отчетам НОЭ</t>
  </si>
  <si>
    <t>Выполнено  т/ремонта  за 2017г</t>
  </si>
  <si>
    <t>Задолженность по текущему ремонту на 01.01.2018</t>
  </si>
  <si>
    <t>Отчет о доходах и расходах за 2018 год по жилому дому ул.Тимптонская 3</t>
  </si>
  <si>
    <t>Основные показатели жилого дома за 2018 год</t>
  </si>
  <si>
    <t>Перечень работ по текущему ремонту за  2018г.</t>
  </si>
  <si>
    <t>Смена оконных блоков на блоки ПВХ</t>
  </si>
  <si>
    <t>Смена шаровых кранов по отоплен под кв.№3, смена сбросников за лифтами  ниже отм 0,00</t>
  </si>
  <si>
    <t>Замена кранов шаровых по отоплению (ВУ элев вход) подготовка к зиме</t>
  </si>
  <si>
    <t>Ремонт межпанельных швов кв . № 15,25,34</t>
  </si>
  <si>
    <t>Ремонт межпанельных швов кв . № 16</t>
  </si>
  <si>
    <t>Установка пандуса</t>
  </si>
  <si>
    <t>Оплачено т/ремонт  за 2018 по отчетам НОЭ</t>
  </si>
  <si>
    <t>Выполнено  т/ремонта  за 2018г</t>
  </si>
  <si>
    <t>Задолженность по текущему ремонту на 01.01.2019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</si>
</sst>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/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2" fontId="5" fillId="0" borderId="6" xfId="0" applyNumberFormat="1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2" fontId="5" fillId="0" borderId="21" xfId="0" applyNumberFormat="1" applyFont="1" applyBorder="1" applyAlignment="1">
      <alignment wrapText="1"/>
    </xf>
    <xf numFmtId="0" fontId="6" fillId="0" borderId="20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13" xfId="0" applyFont="1" applyBorder="1" applyAlignment="1">
      <alignment horizontal="left" wrapText="1"/>
    </xf>
    <xf numFmtId="0" fontId="4" fillId="0" borderId="22" xfId="0" applyFont="1" applyBorder="1" applyAlignment="1">
      <alignment wrapText="1"/>
    </xf>
    <xf numFmtId="0" fontId="5" fillId="0" borderId="22" xfId="0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0" fontId="0" fillId="2" borderId="20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left"/>
    </xf>
    <xf numFmtId="0" fontId="0" fillId="2" borderId="24" xfId="0" applyFill="1" applyBorder="1" applyAlignment="1">
      <alignment horizontal="center"/>
    </xf>
    <xf numFmtId="0" fontId="0" fillId="2" borderId="24" xfId="0" applyFont="1" applyFill="1" applyBorder="1"/>
    <xf numFmtId="0" fontId="1" fillId="2" borderId="25" xfId="0" applyFont="1" applyFill="1" applyBorder="1"/>
    <xf numFmtId="2" fontId="4" fillId="0" borderId="0" xfId="0" applyNumberFormat="1" applyFont="1" applyBorder="1" applyAlignment="1">
      <alignment wrapText="1"/>
    </xf>
    <xf numFmtId="0" fontId="0" fillId="2" borderId="26" xfId="0" applyFont="1" applyFill="1" applyBorder="1" applyAlignment="1">
      <alignment horizontal="center"/>
    </xf>
    <xf numFmtId="0" fontId="0" fillId="2" borderId="27" xfId="0" applyFill="1" applyBorder="1"/>
    <xf numFmtId="0" fontId="0" fillId="2" borderId="27" xfId="0" applyFill="1" applyBorder="1" applyAlignment="1">
      <alignment horizontal="center"/>
    </xf>
    <xf numFmtId="0" fontId="0" fillId="2" borderId="27" xfId="0" applyFont="1" applyFill="1" applyBorder="1"/>
    <xf numFmtId="0" fontId="0" fillId="2" borderId="28" xfId="0" applyFont="1" applyFill="1" applyBorder="1"/>
    <xf numFmtId="0" fontId="0" fillId="2" borderId="29" xfId="0" applyFont="1" applyFill="1" applyBorder="1" applyAlignment="1">
      <alignment horizontal="center"/>
    </xf>
    <xf numFmtId="0" fontId="0" fillId="2" borderId="30" xfId="0" applyFont="1" applyFill="1" applyBorder="1"/>
    <xf numFmtId="0" fontId="0" fillId="2" borderId="31" xfId="0" applyFont="1" applyFill="1" applyBorder="1"/>
    <xf numFmtId="0" fontId="0" fillId="2" borderId="30" xfId="0" applyFill="1" applyBorder="1"/>
    <xf numFmtId="0" fontId="0" fillId="2" borderId="5" xfId="0" applyFont="1" applyFill="1" applyBorder="1"/>
    <xf numFmtId="0" fontId="0" fillId="2" borderId="16" xfId="0" applyFont="1" applyFill="1" applyBorder="1"/>
    <xf numFmtId="0" fontId="1" fillId="2" borderId="17" xfId="0" applyFont="1" applyFill="1" applyBorder="1"/>
    <xf numFmtId="0" fontId="1" fillId="2" borderId="16" xfId="0" applyFont="1" applyFill="1" applyBorder="1"/>
    <xf numFmtId="0" fontId="1" fillId="2" borderId="2" xfId="0" applyFont="1" applyFill="1" applyBorder="1" applyAlignment="1">
      <alignment horizontal="center"/>
    </xf>
    <xf numFmtId="164" fontId="1" fillId="2" borderId="17" xfId="0" applyNumberFormat="1" applyFont="1" applyFill="1" applyBorder="1"/>
    <xf numFmtId="2" fontId="1" fillId="2" borderId="17" xfId="0" applyNumberFormat="1" applyFont="1" applyFill="1" applyBorder="1"/>
    <xf numFmtId="0" fontId="3" fillId="2" borderId="0" xfId="0" applyFont="1" applyFill="1"/>
    <xf numFmtId="0" fontId="7" fillId="0" borderId="0" xfId="0" applyNumberFormat="1" applyFont="1" applyAlignment="1">
      <alignment horizontal="left" wrapText="1"/>
    </xf>
    <xf numFmtId="0" fontId="8" fillId="0" borderId="0" xfId="0" applyFont="1"/>
    <xf numFmtId="0" fontId="9" fillId="0" borderId="0" xfId="0" applyNumberFormat="1" applyFont="1" applyAlignment="1">
      <alignment horizontal="left" wrapText="1"/>
    </xf>
    <xf numFmtId="0" fontId="0" fillId="2" borderId="0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0" borderId="13" xfId="0" applyBorder="1"/>
    <xf numFmtId="2" fontId="0" fillId="2" borderId="20" xfId="0" applyNumberFormat="1" applyFont="1" applyFill="1" applyBorder="1" applyAlignment="1">
      <alignment horizontal="center"/>
    </xf>
    <xf numFmtId="0" fontId="0" fillId="0" borderId="5" xfId="0" applyBorder="1"/>
    <xf numFmtId="2" fontId="3" fillId="2" borderId="32" xfId="0" applyNumberFormat="1" applyFont="1" applyFill="1" applyBorder="1" applyAlignment="1">
      <alignment horizontal="center"/>
    </xf>
    <xf numFmtId="0" fontId="5" fillId="0" borderId="20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0" fillId="2" borderId="0" xfId="0" applyFill="1"/>
    <xf numFmtId="0" fontId="5" fillId="0" borderId="33" xfId="0" applyFont="1" applyBorder="1" applyAlignment="1">
      <alignment horizontal="left" wrapText="1"/>
    </xf>
    <xf numFmtId="0" fontId="5" fillId="0" borderId="34" xfId="0" applyFont="1" applyBorder="1" applyAlignment="1">
      <alignment horizontal="left" wrapText="1"/>
    </xf>
    <xf numFmtId="0" fontId="5" fillId="0" borderId="35" xfId="0" applyFont="1" applyBorder="1" applyAlignment="1">
      <alignment horizontal="left" wrapText="1"/>
    </xf>
    <xf numFmtId="0" fontId="0" fillId="0" borderId="0" xfId="0" applyBorder="1"/>
    <xf numFmtId="0" fontId="0" fillId="0" borderId="0" xfId="0" applyFill="1" applyBorder="1"/>
    <xf numFmtId="0" fontId="0" fillId="2" borderId="19" xfId="0" applyFont="1" applyFill="1" applyBorder="1" applyAlignment="1">
      <alignment horizontal="center"/>
    </xf>
    <xf numFmtId="0" fontId="0" fillId="2" borderId="35" xfId="0" applyFill="1" applyBorder="1"/>
    <xf numFmtId="2" fontId="0" fillId="2" borderId="21" xfId="0" applyNumberFormat="1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2" fontId="0" fillId="2" borderId="22" xfId="0" applyNumberFormat="1" applyFont="1" applyFill="1" applyBorder="1" applyAlignment="1">
      <alignment horizontal="center"/>
    </xf>
    <xf numFmtId="0" fontId="0" fillId="0" borderId="20" xfId="0" applyBorder="1"/>
    <xf numFmtId="0" fontId="0" fillId="0" borderId="12" xfId="0" applyBorder="1"/>
    <xf numFmtId="0" fontId="0" fillId="0" borderId="2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J319"/>
  <sheetViews>
    <sheetView tabSelected="1" topLeftCell="A286" workbookViewId="0">
      <selection activeCell="B309" sqref="B309:E309"/>
    </sheetView>
  </sheetViews>
  <sheetFormatPr defaultRowHeight="15"/>
  <cols>
    <col min="2" max="2" width="48.140625" customWidth="1"/>
    <col min="3" max="3" width="10.5703125" customWidth="1"/>
    <col min="4" max="4" width="14.42578125" customWidth="1"/>
    <col min="5" max="5" width="12.85546875" customWidth="1"/>
    <col min="6" max="7" width="10.42578125" customWidth="1"/>
    <col min="8" max="8" width="11" customWidth="1"/>
  </cols>
  <sheetData>
    <row r="3" spans="1:9">
      <c r="A3" s="1"/>
      <c r="B3" s="2"/>
      <c r="C3" s="1"/>
      <c r="D3" s="2"/>
      <c r="E3" s="2"/>
      <c r="F3" s="2"/>
      <c r="G3" s="2"/>
      <c r="H3" s="2"/>
    </row>
    <row r="4" spans="1:9" ht="15.75">
      <c r="A4" s="1"/>
      <c r="B4" s="3" t="s">
        <v>0</v>
      </c>
      <c r="C4" s="3"/>
      <c r="D4" s="3"/>
      <c r="E4" s="3"/>
      <c r="F4" s="3"/>
      <c r="G4" s="3"/>
      <c r="H4" s="3"/>
    </row>
    <row r="5" spans="1:9">
      <c r="A5" s="1"/>
      <c r="B5" s="4" t="s">
        <v>1</v>
      </c>
      <c r="C5" s="5">
        <v>2151.6</v>
      </c>
      <c r="D5" s="4" t="s">
        <v>2</v>
      </c>
      <c r="E5" s="1"/>
      <c r="F5" s="1"/>
      <c r="G5" s="1"/>
      <c r="H5" s="1"/>
    </row>
    <row r="6" spans="1:9">
      <c r="A6" s="6"/>
      <c r="B6" s="4" t="s">
        <v>3</v>
      </c>
      <c r="C6" s="5">
        <v>97</v>
      </c>
      <c r="D6" s="4" t="s">
        <v>4</v>
      </c>
      <c r="E6" s="7"/>
      <c r="F6" s="7"/>
      <c r="G6" s="7"/>
      <c r="H6" s="7"/>
    </row>
    <row r="7" spans="1:9" ht="15.75" thickBot="1">
      <c r="A7" s="1"/>
      <c r="B7" s="8"/>
      <c r="C7" s="8"/>
      <c r="D7" s="8"/>
      <c r="E7" s="8"/>
      <c r="F7" s="8"/>
      <c r="G7" s="8"/>
      <c r="H7" s="8"/>
    </row>
    <row r="8" spans="1:9">
      <c r="A8" s="9" t="s">
        <v>5</v>
      </c>
      <c r="B8" s="10" t="s">
        <v>6</v>
      </c>
      <c r="C8" s="10" t="s">
        <v>7</v>
      </c>
      <c r="D8" s="11" t="s">
        <v>8</v>
      </c>
      <c r="E8" s="10" t="s">
        <v>9</v>
      </c>
      <c r="F8" s="10"/>
      <c r="G8" s="11" t="s">
        <v>10</v>
      </c>
      <c r="H8" s="12" t="s">
        <v>11</v>
      </c>
    </row>
    <row r="9" spans="1:9" ht="75">
      <c r="A9" s="13"/>
      <c r="B9" s="14"/>
      <c r="C9" s="14"/>
      <c r="D9" s="14"/>
      <c r="E9" s="15" t="s">
        <v>12</v>
      </c>
      <c r="F9" s="16" t="s">
        <v>13</v>
      </c>
      <c r="G9" s="14"/>
      <c r="H9" s="17"/>
    </row>
    <row r="10" spans="1:9" ht="15.75" thickBot="1">
      <c r="A10" s="18">
        <v>1</v>
      </c>
      <c r="B10" s="19">
        <v>2</v>
      </c>
      <c r="C10" s="19">
        <v>3</v>
      </c>
      <c r="D10" s="19">
        <v>4</v>
      </c>
      <c r="E10" s="20">
        <v>5</v>
      </c>
      <c r="F10" s="19">
        <v>6</v>
      </c>
      <c r="G10" s="19">
        <v>7</v>
      </c>
      <c r="H10" s="21">
        <v>8</v>
      </c>
    </row>
    <row r="11" spans="1:9" ht="15.75" thickTop="1">
      <c r="A11" s="22">
        <v>1</v>
      </c>
      <c r="B11" s="23" t="s">
        <v>14</v>
      </c>
      <c r="C11" s="24" t="s">
        <v>15</v>
      </c>
      <c r="D11" s="25">
        <v>21.66</v>
      </c>
      <c r="E11" s="26">
        <v>187.68</v>
      </c>
      <c r="F11" s="27">
        <v>183.13</v>
      </c>
      <c r="G11" s="28">
        <f>E11-F11</f>
        <v>4.5500000000000114</v>
      </c>
      <c r="H11" s="29">
        <f>D11+E11-F11+H12</f>
        <v>45.320000000000022</v>
      </c>
      <c r="I11" t="s">
        <v>16</v>
      </c>
    </row>
    <row r="12" spans="1:9">
      <c r="A12" s="22">
        <v>2</v>
      </c>
      <c r="B12" s="23" t="s">
        <v>17</v>
      </c>
      <c r="C12" s="24" t="s">
        <v>15</v>
      </c>
      <c r="D12" s="25">
        <v>15.65</v>
      </c>
      <c r="E12" s="26">
        <v>114.62</v>
      </c>
      <c r="F12" s="27">
        <v>111.16</v>
      </c>
      <c r="G12" s="28">
        <f>E12-F12</f>
        <v>3.460000000000008</v>
      </c>
      <c r="H12" s="29">
        <f t="shared" ref="H12:H21" si="0">D12+E12-F12</f>
        <v>19.110000000000014</v>
      </c>
    </row>
    <row r="13" spans="1:9">
      <c r="A13" s="22">
        <v>3</v>
      </c>
      <c r="B13" s="23" t="s">
        <v>18</v>
      </c>
      <c r="C13" s="24" t="s">
        <v>15</v>
      </c>
      <c r="D13" s="25">
        <v>10.93</v>
      </c>
      <c r="E13" s="26">
        <v>77.72</v>
      </c>
      <c r="F13" s="27">
        <v>75.7</v>
      </c>
      <c r="G13" s="28">
        <f t="shared" ref="G13:G21" si="1">E13-F13</f>
        <v>2.019999999999996</v>
      </c>
      <c r="H13" s="29">
        <f t="shared" si="0"/>
        <v>12.950000000000003</v>
      </c>
    </row>
    <row r="14" spans="1:9">
      <c r="A14" s="22">
        <v>4</v>
      </c>
      <c r="B14" s="30" t="s">
        <v>19</v>
      </c>
      <c r="C14" s="24" t="s">
        <v>15</v>
      </c>
      <c r="D14" s="25">
        <v>9.74</v>
      </c>
      <c r="E14" s="26">
        <v>69.709999999999994</v>
      </c>
      <c r="F14" s="27">
        <v>67.89</v>
      </c>
      <c r="G14" s="28">
        <f t="shared" si="1"/>
        <v>1.8199999999999932</v>
      </c>
      <c r="H14" s="29">
        <f t="shared" si="0"/>
        <v>11.559999999999988</v>
      </c>
    </row>
    <row r="15" spans="1:9">
      <c r="A15" s="22">
        <v>5</v>
      </c>
      <c r="B15" s="30" t="s">
        <v>20</v>
      </c>
      <c r="C15" s="24" t="s">
        <v>15</v>
      </c>
      <c r="D15" s="25">
        <v>8.16</v>
      </c>
      <c r="E15" s="26">
        <v>58.87</v>
      </c>
      <c r="F15" s="27">
        <v>57.27</v>
      </c>
      <c r="G15" s="28">
        <f t="shared" si="1"/>
        <v>1.5999999999999943</v>
      </c>
      <c r="H15" s="29">
        <f t="shared" si="0"/>
        <v>9.759999999999998</v>
      </c>
    </row>
    <row r="16" spans="1:9">
      <c r="A16" s="22">
        <v>6</v>
      </c>
      <c r="B16" s="30" t="s">
        <v>21</v>
      </c>
      <c r="C16" s="24" t="s">
        <v>15</v>
      </c>
      <c r="D16" s="25">
        <v>8.34</v>
      </c>
      <c r="E16" s="26">
        <v>62</v>
      </c>
      <c r="F16" s="27">
        <v>59.77</v>
      </c>
      <c r="G16" s="28">
        <f t="shared" si="1"/>
        <v>2.2299999999999969</v>
      </c>
      <c r="H16" s="29">
        <f t="shared" si="0"/>
        <v>10.57</v>
      </c>
    </row>
    <row r="17" spans="1:8">
      <c r="A17" s="22">
        <v>7</v>
      </c>
      <c r="B17" s="30" t="s">
        <v>22</v>
      </c>
      <c r="C17" s="24" t="s">
        <v>15</v>
      </c>
      <c r="D17" s="25"/>
      <c r="E17" s="26"/>
      <c r="F17" s="27"/>
      <c r="G17" s="28"/>
      <c r="H17" s="29">
        <f t="shared" si="0"/>
        <v>0</v>
      </c>
    </row>
    <row r="18" spans="1:8">
      <c r="A18" s="22">
        <v>8</v>
      </c>
      <c r="B18" s="30" t="s">
        <v>23</v>
      </c>
      <c r="C18" s="24" t="s">
        <v>15</v>
      </c>
      <c r="D18" s="25">
        <v>6.14</v>
      </c>
      <c r="E18" s="26">
        <v>60.33</v>
      </c>
      <c r="F18" s="27">
        <v>52.47</v>
      </c>
      <c r="G18" s="28">
        <f t="shared" si="1"/>
        <v>7.8599999999999994</v>
      </c>
      <c r="H18" s="29">
        <f t="shared" si="0"/>
        <v>14</v>
      </c>
    </row>
    <row r="19" spans="1:8">
      <c r="A19" s="22">
        <v>9</v>
      </c>
      <c r="B19" s="30" t="s">
        <v>24</v>
      </c>
      <c r="C19" s="24" t="s">
        <v>15</v>
      </c>
      <c r="D19" s="25">
        <v>16.559999999999999</v>
      </c>
      <c r="E19" s="26">
        <v>137.21</v>
      </c>
      <c r="F19" s="27">
        <v>128.74</v>
      </c>
      <c r="G19" s="28">
        <f t="shared" si="1"/>
        <v>8.4699999999999989</v>
      </c>
      <c r="H19" s="29">
        <f t="shared" si="0"/>
        <v>25.03</v>
      </c>
    </row>
    <row r="20" spans="1:8">
      <c r="A20" s="22">
        <v>10</v>
      </c>
      <c r="B20" s="30" t="s">
        <v>25</v>
      </c>
      <c r="C20" s="24" t="s">
        <v>15</v>
      </c>
      <c r="D20" s="25">
        <v>6.38</v>
      </c>
      <c r="E20" s="26">
        <v>47.51</v>
      </c>
      <c r="F20" s="27">
        <v>46</v>
      </c>
      <c r="G20" s="28">
        <f t="shared" si="1"/>
        <v>1.509999999999998</v>
      </c>
      <c r="H20" s="29">
        <f t="shared" si="0"/>
        <v>7.8900000000000006</v>
      </c>
    </row>
    <row r="21" spans="1:8">
      <c r="A21" s="22">
        <v>11</v>
      </c>
      <c r="B21" s="30" t="s">
        <v>26</v>
      </c>
      <c r="C21" s="24" t="s">
        <v>15</v>
      </c>
      <c r="D21" s="25">
        <v>0.67</v>
      </c>
      <c r="E21" s="26">
        <v>5.25</v>
      </c>
      <c r="F21" s="27">
        <v>5.26</v>
      </c>
      <c r="G21" s="28">
        <f t="shared" si="1"/>
        <v>-9.9999999999997868E-3</v>
      </c>
      <c r="H21" s="29">
        <f t="shared" si="0"/>
        <v>0.66000000000000014</v>
      </c>
    </row>
    <row r="22" spans="1:8" ht="15.75" thickBot="1">
      <c r="A22" s="31"/>
      <c r="B22" s="32" t="s">
        <v>27</v>
      </c>
      <c r="C22" s="24" t="s">
        <v>15</v>
      </c>
      <c r="D22" s="33">
        <f>SUM(D11:D21)-D12+D12</f>
        <v>104.23</v>
      </c>
      <c r="E22" s="33">
        <f t="shared" ref="E22:F22" si="2">SUM(E11:E21)-E12+E12</f>
        <v>820.9</v>
      </c>
      <c r="F22" s="33">
        <f t="shared" si="2"/>
        <v>787.39</v>
      </c>
      <c r="G22" s="33">
        <f>SUM(G11:G21)</f>
        <v>33.51</v>
      </c>
      <c r="H22" s="34">
        <f>SUM(H11:H21)-H12</f>
        <v>137.73999999999998</v>
      </c>
    </row>
    <row r="23" spans="1:8" ht="15.75" thickBot="1">
      <c r="A23" s="35" t="s">
        <v>28</v>
      </c>
      <c r="B23" s="35"/>
      <c r="C23" s="35"/>
      <c r="D23" s="35"/>
      <c r="E23" s="35"/>
      <c r="F23" s="35"/>
      <c r="G23" s="35"/>
      <c r="H23" s="35"/>
    </row>
    <row r="24" spans="1:8">
      <c r="A24" s="36">
        <v>1</v>
      </c>
      <c r="B24" s="37" t="s">
        <v>29</v>
      </c>
      <c r="C24" s="38" t="s">
        <v>2</v>
      </c>
      <c r="D24" s="39"/>
      <c r="E24" s="39"/>
      <c r="F24" s="39"/>
      <c r="G24" s="39"/>
      <c r="H24" s="40">
        <v>8029.75</v>
      </c>
    </row>
    <row r="25" spans="1:8">
      <c r="A25" s="22">
        <v>2</v>
      </c>
      <c r="B25" s="41" t="s">
        <v>30</v>
      </c>
      <c r="C25" s="42" t="s">
        <v>31</v>
      </c>
      <c r="D25" s="43"/>
      <c r="E25" s="43"/>
      <c r="F25" s="43"/>
      <c r="G25" s="43"/>
      <c r="H25" s="44">
        <v>25831</v>
      </c>
    </row>
    <row r="26" spans="1:8">
      <c r="A26" s="22">
        <v>3</v>
      </c>
      <c r="B26" s="41" t="s">
        <v>32</v>
      </c>
      <c r="C26" s="42" t="s">
        <v>33</v>
      </c>
      <c r="D26" s="43"/>
      <c r="E26" s="43"/>
      <c r="F26" s="43"/>
      <c r="G26" s="43"/>
      <c r="H26" s="44">
        <v>183.66</v>
      </c>
    </row>
    <row r="27" spans="1:8">
      <c r="A27" s="22">
        <v>4</v>
      </c>
      <c r="B27" s="41" t="s">
        <v>34</v>
      </c>
      <c r="C27" s="42" t="s">
        <v>33</v>
      </c>
      <c r="D27" s="43"/>
      <c r="E27" s="43"/>
      <c r="F27" s="43"/>
      <c r="G27" s="43"/>
      <c r="H27" s="44">
        <v>20.3</v>
      </c>
    </row>
    <row r="28" spans="1:8">
      <c r="A28" s="22">
        <v>5</v>
      </c>
      <c r="B28" s="41" t="s">
        <v>35</v>
      </c>
      <c r="C28" s="42" t="s">
        <v>36</v>
      </c>
      <c r="D28" s="43"/>
      <c r="E28" s="43"/>
      <c r="F28" s="43"/>
      <c r="G28" s="43"/>
      <c r="H28" s="44">
        <v>41</v>
      </c>
    </row>
    <row r="29" spans="1:8" ht="15.75" thickBot="1">
      <c r="A29" s="45">
        <v>6</v>
      </c>
      <c r="B29" s="46" t="s">
        <v>37</v>
      </c>
      <c r="C29" s="47" t="s">
        <v>36</v>
      </c>
      <c r="D29" s="48"/>
      <c r="E29" s="48"/>
      <c r="F29" s="48"/>
      <c r="G29" s="48"/>
      <c r="H29" s="49">
        <v>41</v>
      </c>
    </row>
    <row r="30" spans="1:8" ht="15.75" thickBot="1">
      <c r="A30" s="50"/>
      <c r="B30" s="50"/>
      <c r="C30" s="50"/>
      <c r="D30" s="50"/>
      <c r="E30" s="50"/>
      <c r="F30" s="50"/>
      <c r="G30" s="50"/>
      <c r="H30" s="50"/>
    </row>
    <row r="31" spans="1:8">
      <c r="A31" s="51" t="s">
        <v>5</v>
      </c>
      <c r="B31" s="52" t="s">
        <v>38</v>
      </c>
      <c r="C31" s="52"/>
      <c r="D31" s="52"/>
      <c r="E31" s="52"/>
      <c r="F31" s="53" t="s">
        <v>39</v>
      </c>
      <c r="G31" s="2"/>
      <c r="H31" s="2"/>
    </row>
    <row r="32" spans="1:8" ht="15" customHeight="1">
      <c r="A32" s="54">
        <v>1</v>
      </c>
      <c r="B32" s="55" t="s">
        <v>40</v>
      </c>
      <c r="C32" s="55"/>
      <c r="D32" s="55"/>
      <c r="E32" s="55"/>
      <c r="F32" s="56">
        <v>2.61</v>
      </c>
      <c r="G32" s="2"/>
      <c r="H32" s="2"/>
    </row>
    <row r="33" spans="1:8">
      <c r="A33" s="57">
        <v>2</v>
      </c>
      <c r="B33" s="58" t="s">
        <v>41</v>
      </c>
      <c r="C33" s="59"/>
      <c r="D33" s="59"/>
      <c r="E33" s="60"/>
      <c r="F33" s="61">
        <v>4.04</v>
      </c>
      <c r="G33" s="2"/>
      <c r="H33" s="2"/>
    </row>
    <row r="34" spans="1:8">
      <c r="A34" s="57">
        <v>3</v>
      </c>
      <c r="B34" s="62" t="s">
        <v>42</v>
      </c>
      <c r="C34" s="63"/>
      <c r="D34" s="63"/>
      <c r="E34" s="64"/>
      <c r="F34" s="61">
        <v>5.55</v>
      </c>
      <c r="G34" s="2"/>
      <c r="H34" s="2"/>
    </row>
    <row r="35" spans="1:8" ht="15.75" thickBot="1">
      <c r="A35" s="57"/>
      <c r="B35" s="65" t="s">
        <v>43</v>
      </c>
      <c r="C35" s="66"/>
      <c r="D35" s="66"/>
      <c r="E35" s="66"/>
      <c r="F35" s="67">
        <f>F32+F33+F34</f>
        <v>12.2</v>
      </c>
      <c r="G35" s="2"/>
      <c r="H35" s="2"/>
    </row>
    <row r="36" spans="1:8" ht="15.75" thickBot="1">
      <c r="A36" s="68"/>
      <c r="B36" s="69" t="s">
        <v>44</v>
      </c>
      <c r="C36" s="70"/>
      <c r="D36" s="71"/>
      <c r="E36" s="72"/>
      <c r="F36" s="73"/>
      <c r="G36" s="2"/>
      <c r="H36" s="2"/>
    </row>
    <row r="37" spans="1:8">
      <c r="A37" s="74"/>
      <c r="B37" s="75"/>
      <c r="C37" s="76"/>
      <c r="D37" s="77"/>
      <c r="E37" s="78"/>
      <c r="F37" s="73"/>
      <c r="G37" s="2"/>
      <c r="H37" s="2"/>
    </row>
    <row r="38" spans="1:8">
      <c r="A38" s="79"/>
      <c r="B38" s="41" t="s">
        <v>45</v>
      </c>
      <c r="C38" s="76" t="s">
        <v>15</v>
      </c>
      <c r="D38" s="80"/>
      <c r="E38" s="81">
        <v>40.96</v>
      </c>
      <c r="F38" s="73"/>
      <c r="G38" s="2"/>
      <c r="H38" s="2"/>
    </row>
    <row r="39" spans="1:8" ht="15.75" thickBot="1">
      <c r="A39" s="79"/>
      <c r="B39" s="82" t="s">
        <v>46</v>
      </c>
      <c r="C39" s="76" t="s">
        <v>15</v>
      </c>
      <c r="D39" s="83"/>
      <c r="E39" s="83">
        <v>31.71</v>
      </c>
      <c r="F39" s="73"/>
      <c r="G39" s="2"/>
      <c r="H39" s="2"/>
    </row>
    <row r="40" spans="1:8" ht="15.75" thickBot="1">
      <c r="A40" s="45"/>
      <c r="B40" s="46" t="s">
        <v>42</v>
      </c>
      <c r="C40" s="38" t="s">
        <v>15</v>
      </c>
      <c r="D40" s="84"/>
      <c r="E40" s="49">
        <v>5.55</v>
      </c>
      <c r="F40" s="73"/>
      <c r="G40" s="2"/>
      <c r="H40" s="2"/>
    </row>
    <row r="41" spans="1:8" ht="15.75" thickBot="1">
      <c r="A41" s="45"/>
      <c r="B41" s="46" t="s">
        <v>27</v>
      </c>
      <c r="C41" s="38" t="s">
        <v>15</v>
      </c>
      <c r="D41" s="84"/>
      <c r="E41" s="85">
        <f>E37+E38+E39+E40</f>
        <v>78.22</v>
      </c>
      <c r="F41" s="73"/>
      <c r="G41" s="2"/>
      <c r="H41" s="2"/>
    </row>
    <row r="42" spans="1:8" ht="15.75" thickBot="1">
      <c r="A42" s="45"/>
      <c r="B42" s="86" t="s">
        <v>47</v>
      </c>
      <c r="C42" s="87" t="s">
        <v>15</v>
      </c>
      <c r="D42" s="86"/>
      <c r="E42" s="85">
        <v>452.88</v>
      </c>
      <c r="F42" s="2"/>
      <c r="G42" s="2"/>
      <c r="H42" s="2"/>
    </row>
    <row r="43" spans="1:8" ht="15.75" thickBot="1">
      <c r="A43" s="45"/>
      <c r="B43" s="86" t="s">
        <v>48</v>
      </c>
      <c r="C43" s="87" t="s">
        <v>15</v>
      </c>
      <c r="D43" s="86"/>
      <c r="E43" s="85">
        <v>-106.79</v>
      </c>
      <c r="F43" s="2"/>
      <c r="G43" s="2"/>
      <c r="H43" s="2"/>
    </row>
    <row r="44" spans="1:8" ht="15.75" thickBot="1">
      <c r="A44" s="45"/>
      <c r="B44" s="86" t="s">
        <v>49</v>
      </c>
      <c r="C44" s="87" t="s">
        <v>15</v>
      </c>
      <c r="D44" s="86"/>
      <c r="E44" s="88">
        <f>F12</f>
        <v>111.16</v>
      </c>
      <c r="F44" s="2"/>
      <c r="G44" s="2"/>
      <c r="H44" s="2"/>
    </row>
    <row r="45" spans="1:8" ht="15.75" thickBot="1">
      <c r="A45" s="45"/>
      <c r="B45" s="86" t="s">
        <v>50</v>
      </c>
      <c r="C45" s="87" t="s">
        <v>15</v>
      </c>
      <c r="D45" s="86"/>
      <c r="E45" s="89">
        <v>90.42</v>
      </c>
      <c r="F45" s="2"/>
      <c r="G45" s="2"/>
      <c r="H45" s="2"/>
    </row>
    <row r="46" spans="1:8" ht="15.75" thickBot="1">
      <c r="A46" s="45"/>
      <c r="B46" s="86" t="s">
        <v>51</v>
      </c>
      <c r="C46" s="87" t="s">
        <v>15</v>
      </c>
      <c r="D46" s="86"/>
      <c r="E46" s="88">
        <f>E42+E43+E45-E44</f>
        <v>325.35000000000002</v>
      </c>
      <c r="F46" s="2"/>
      <c r="G46" s="2"/>
      <c r="H46" s="2"/>
    </row>
    <row r="47" spans="1:8">
      <c r="A47" s="1"/>
      <c r="B47" s="2"/>
      <c r="C47" s="1"/>
      <c r="D47" s="2"/>
      <c r="E47" s="2"/>
      <c r="F47" s="2"/>
      <c r="G47" s="2"/>
      <c r="H47" s="2"/>
    </row>
    <row r="48" spans="1:8">
      <c r="A48" s="6"/>
      <c r="B48" s="90"/>
      <c r="C48" s="6"/>
      <c r="D48" s="90"/>
      <c r="E48" s="90"/>
      <c r="F48" s="90"/>
      <c r="G48" s="90"/>
      <c r="H48" s="90"/>
    </row>
    <row r="50" spans="1:10" ht="15" customHeight="1">
      <c r="B50" s="91" t="s">
        <v>52</v>
      </c>
      <c r="C50" s="91"/>
      <c r="D50" s="91"/>
      <c r="E50" s="92" t="s">
        <v>53</v>
      </c>
    </row>
    <row r="52" spans="1:10">
      <c r="B52" s="93"/>
      <c r="C52" s="93"/>
      <c r="D52" s="93"/>
    </row>
    <row r="54" spans="1:10">
      <c r="A54" s="1"/>
      <c r="B54" s="2"/>
      <c r="C54" s="1"/>
      <c r="D54" s="2"/>
      <c r="E54" s="2"/>
      <c r="F54" s="2"/>
      <c r="G54" s="2"/>
      <c r="H54" s="2"/>
    </row>
    <row r="55" spans="1:10" ht="15.75">
      <c r="A55" s="1"/>
      <c r="B55" s="3" t="s">
        <v>54</v>
      </c>
      <c r="C55" s="3"/>
      <c r="D55" s="3"/>
      <c r="E55" s="3"/>
      <c r="F55" s="3"/>
      <c r="G55" s="3"/>
      <c r="H55" s="3"/>
    </row>
    <row r="56" spans="1:10">
      <c r="A56" s="1"/>
      <c r="B56" s="4" t="s">
        <v>1</v>
      </c>
      <c r="C56" s="5">
        <v>2151.6</v>
      </c>
      <c r="D56" s="4" t="s">
        <v>2</v>
      </c>
      <c r="E56" s="1"/>
      <c r="F56" s="1"/>
      <c r="G56" s="1"/>
      <c r="H56" s="1"/>
    </row>
    <row r="57" spans="1:10">
      <c r="A57" s="6"/>
      <c r="B57" s="4" t="s">
        <v>3</v>
      </c>
      <c r="C57" s="5">
        <v>99</v>
      </c>
      <c r="D57" s="4" t="s">
        <v>4</v>
      </c>
      <c r="E57" s="7"/>
      <c r="F57" s="7"/>
      <c r="G57" s="7"/>
      <c r="H57" s="7"/>
    </row>
    <row r="58" spans="1:10" ht="15.75" thickBot="1">
      <c r="A58" s="1"/>
      <c r="B58" s="8"/>
      <c r="C58" s="8"/>
      <c r="D58" s="8"/>
      <c r="E58" s="8"/>
      <c r="F58" s="8"/>
      <c r="G58" s="8"/>
      <c r="H58" s="8"/>
    </row>
    <row r="59" spans="1:10">
      <c r="A59" s="9" t="s">
        <v>5</v>
      </c>
      <c r="B59" s="10" t="s">
        <v>6</v>
      </c>
      <c r="C59" s="10" t="s">
        <v>7</v>
      </c>
      <c r="D59" s="11" t="s">
        <v>8</v>
      </c>
      <c r="E59" s="10" t="s">
        <v>9</v>
      </c>
      <c r="F59" s="10"/>
      <c r="G59" s="11" t="s">
        <v>10</v>
      </c>
      <c r="H59" s="12" t="s">
        <v>11</v>
      </c>
    </row>
    <row r="60" spans="1:10" ht="75">
      <c r="A60" s="13"/>
      <c r="B60" s="14"/>
      <c r="C60" s="14"/>
      <c r="D60" s="14"/>
      <c r="E60" s="15" t="s">
        <v>12</v>
      </c>
      <c r="F60" s="16" t="s">
        <v>13</v>
      </c>
      <c r="G60" s="14"/>
      <c r="H60" s="17"/>
    </row>
    <row r="61" spans="1:10" ht="15.75" thickBot="1">
      <c r="A61" s="18">
        <v>1</v>
      </c>
      <c r="B61" s="19">
        <v>2</v>
      </c>
      <c r="C61" s="19">
        <v>3</v>
      </c>
      <c r="D61" s="19">
        <v>4</v>
      </c>
      <c r="E61" s="94">
        <v>5</v>
      </c>
      <c r="F61" s="95">
        <v>6</v>
      </c>
      <c r="G61" s="19">
        <v>7</v>
      </c>
      <c r="H61" s="21">
        <v>8</v>
      </c>
    </row>
    <row r="62" spans="1:10" ht="15.75" thickTop="1">
      <c r="A62" s="22">
        <v>1</v>
      </c>
      <c r="B62" s="23" t="s">
        <v>14</v>
      </c>
      <c r="C62" s="24" t="s">
        <v>15</v>
      </c>
      <c r="D62" s="25">
        <v>26.21</v>
      </c>
      <c r="E62" s="25">
        <f t="shared" ref="E62:E67" si="3">J62</f>
        <v>191.86</v>
      </c>
      <c r="F62" s="96">
        <f>184.96+2.44</f>
        <v>187.4</v>
      </c>
      <c r="G62" s="28">
        <f>E62-F62</f>
        <v>4.460000000000008</v>
      </c>
      <c r="H62" s="97">
        <f>D62+E62-F62</f>
        <v>30.670000000000016</v>
      </c>
      <c r="I62" s="98">
        <f>41.08-5.6-4.81</f>
        <v>30.669999999999998</v>
      </c>
      <c r="J62">
        <f>I62-D62+F62</f>
        <v>191.86</v>
      </c>
    </row>
    <row r="63" spans="1:10">
      <c r="A63" s="22">
        <v>2</v>
      </c>
      <c r="B63" s="23" t="s">
        <v>17</v>
      </c>
      <c r="C63" s="24" t="s">
        <v>15</v>
      </c>
      <c r="D63" s="25">
        <v>19.11</v>
      </c>
      <c r="E63" s="25">
        <f t="shared" si="3"/>
        <v>118.47</v>
      </c>
      <c r="F63" s="96">
        <v>112.97</v>
      </c>
      <c r="G63" s="28">
        <f>E63-F63</f>
        <v>5.5</v>
      </c>
      <c r="H63" s="97">
        <f t="shared" ref="H63:H72" si="4">D63+E63-F63</f>
        <v>24.609999999999985</v>
      </c>
      <c r="I63" s="98">
        <v>24.61</v>
      </c>
      <c r="J63">
        <f>I63-D63+F63</f>
        <v>118.47</v>
      </c>
    </row>
    <row r="64" spans="1:10">
      <c r="A64" s="22">
        <v>3</v>
      </c>
      <c r="B64" s="23" t="s">
        <v>18</v>
      </c>
      <c r="C64" s="24" t="s">
        <v>15</v>
      </c>
      <c r="D64" s="25">
        <v>12.95</v>
      </c>
      <c r="E64" s="25">
        <f t="shared" si="3"/>
        <v>83</v>
      </c>
      <c r="F64" s="98">
        <v>79.150000000000006</v>
      </c>
      <c r="G64" s="28">
        <f t="shared" ref="G64:G67" si="5">E64-F64</f>
        <v>3.8499999999999943</v>
      </c>
      <c r="H64" s="97">
        <f t="shared" si="4"/>
        <v>16.799999999999997</v>
      </c>
      <c r="I64" s="98">
        <v>16.8</v>
      </c>
      <c r="J64">
        <f>I64-D64+F64</f>
        <v>83</v>
      </c>
    </row>
    <row r="65" spans="1:10">
      <c r="A65" s="22">
        <v>4</v>
      </c>
      <c r="B65" s="30" t="s">
        <v>19</v>
      </c>
      <c r="C65" s="24" t="s">
        <v>15</v>
      </c>
      <c r="D65" s="25">
        <v>11.56</v>
      </c>
      <c r="E65" s="25">
        <f t="shared" si="3"/>
        <v>71.27000000000001</v>
      </c>
      <c r="F65" s="98">
        <v>69.2</v>
      </c>
      <c r="G65" s="28">
        <f t="shared" si="5"/>
        <v>2.0700000000000074</v>
      </c>
      <c r="H65" s="97">
        <v>13.63</v>
      </c>
      <c r="I65" s="98">
        <v>13.63</v>
      </c>
      <c r="J65">
        <f t="shared" ref="J65:J67" si="6">I65-D65+F65</f>
        <v>71.27000000000001</v>
      </c>
    </row>
    <row r="66" spans="1:10">
      <c r="A66" s="22">
        <v>5</v>
      </c>
      <c r="B66" s="30" t="s">
        <v>20</v>
      </c>
      <c r="C66" s="24" t="s">
        <v>15</v>
      </c>
      <c r="D66" s="25">
        <v>9.76</v>
      </c>
      <c r="E66" s="25">
        <f t="shared" si="3"/>
        <v>51.900000000000006</v>
      </c>
      <c r="F66" s="98">
        <v>52.7</v>
      </c>
      <c r="G66" s="28">
        <f t="shared" si="5"/>
        <v>-0.79999999999999716</v>
      </c>
      <c r="H66" s="97">
        <f t="shared" si="4"/>
        <v>8.9600000000000009</v>
      </c>
      <c r="I66" s="98">
        <v>8.9600000000000009</v>
      </c>
      <c r="J66">
        <f t="shared" si="6"/>
        <v>51.900000000000006</v>
      </c>
    </row>
    <row r="67" spans="1:10">
      <c r="A67" s="22">
        <v>6</v>
      </c>
      <c r="B67" s="30" t="s">
        <v>21</v>
      </c>
      <c r="C67" s="24" t="s">
        <v>15</v>
      </c>
      <c r="D67" s="25">
        <v>10.57</v>
      </c>
      <c r="E67" s="25">
        <f t="shared" si="3"/>
        <v>66.239999999999995</v>
      </c>
      <c r="F67" s="98">
        <v>65.459999999999994</v>
      </c>
      <c r="G67" s="28">
        <f t="shared" si="5"/>
        <v>0.78000000000000114</v>
      </c>
      <c r="H67" s="97">
        <v>11</v>
      </c>
      <c r="I67" s="98">
        <v>11.35</v>
      </c>
      <c r="J67">
        <f t="shared" si="6"/>
        <v>66.239999999999995</v>
      </c>
    </row>
    <row r="68" spans="1:10">
      <c r="A68" s="22">
        <v>7</v>
      </c>
      <c r="B68" s="30" t="s">
        <v>22</v>
      </c>
      <c r="C68" s="24" t="s">
        <v>15</v>
      </c>
      <c r="D68" s="25"/>
      <c r="E68" s="26"/>
      <c r="F68" s="27"/>
      <c r="G68" s="28"/>
      <c r="H68" s="29">
        <f t="shared" si="4"/>
        <v>0</v>
      </c>
    </row>
    <row r="69" spans="1:10">
      <c r="A69" s="22">
        <v>8</v>
      </c>
      <c r="B69" s="30" t="s">
        <v>23</v>
      </c>
      <c r="C69" s="24" t="s">
        <v>15</v>
      </c>
      <c r="D69" s="25">
        <v>14</v>
      </c>
      <c r="E69" s="25">
        <f>J69</f>
        <v>95.79</v>
      </c>
      <c r="F69" s="98">
        <f>76.56+15.34</f>
        <v>91.9</v>
      </c>
      <c r="G69" s="28">
        <f t="shared" ref="G69:G72" si="7">E69-F69</f>
        <v>3.8900000000000006</v>
      </c>
      <c r="H69" s="97">
        <f t="shared" si="4"/>
        <v>17.89</v>
      </c>
      <c r="I69" s="98">
        <v>17.89</v>
      </c>
      <c r="J69">
        <f>I69-D69+F69</f>
        <v>95.79</v>
      </c>
    </row>
    <row r="70" spans="1:10">
      <c r="A70" s="22">
        <v>9</v>
      </c>
      <c r="B70" s="30" t="s">
        <v>24</v>
      </c>
      <c r="C70" s="24" t="s">
        <v>15</v>
      </c>
      <c r="D70" s="25">
        <v>25.03</v>
      </c>
      <c r="E70" s="25">
        <f>J70</f>
        <v>165.9</v>
      </c>
      <c r="F70" s="98">
        <v>159.24</v>
      </c>
      <c r="G70" s="28">
        <f t="shared" si="7"/>
        <v>6.6599999999999966</v>
      </c>
      <c r="H70" s="97">
        <f t="shared" si="4"/>
        <v>31.689999999999998</v>
      </c>
      <c r="I70" s="98">
        <v>31.69</v>
      </c>
      <c r="J70">
        <f t="shared" ref="J70:J72" si="8">I70-D70+F70</f>
        <v>165.9</v>
      </c>
    </row>
    <row r="71" spans="1:10">
      <c r="A71" s="22">
        <v>10</v>
      </c>
      <c r="B71" s="30" t="s">
        <v>25</v>
      </c>
      <c r="C71" s="24" t="s">
        <v>15</v>
      </c>
      <c r="D71" s="25">
        <v>7.89</v>
      </c>
      <c r="E71" s="25">
        <f>J71</f>
        <v>49.32</v>
      </c>
      <c r="F71" s="98">
        <v>47.73</v>
      </c>
      <c r="G71" s="28">
        <f t="shared" si="7"/>
        <v>1.5900000000000034</v>
      </c>
      <c r="H71" s="97">
        <f t="shared" si="4"/>
        <v>9.480000000000004</v>
      </c>
      <c r="I71" s="98">
        <v>9.48</v>
      </c>
      <c r="J71">
        <f t="shared" si="8"/>
        <v>49.32</v>
      </c>
    </row>
    <row r="72" spans="1:10">
      <c r="A72" s="22">
        <v>11</v>
      </c>
      <c r="B72" s="30" t="s">
        <v>26</v>
      </c>
      <c r="C72" s="24" t="s">
        <v>15</v>
      </c>
      <c r="D72" s="25">
        <v>0.66</v>
      </c>
      <c r="E72" s="25">
        <f>J72</f>
        <v>5.25</v>
      </c>
      <c r="F72">
        <v>5.09</v>
      </c>
      <c r="G72" s="28">
        <f t="shared" si="7"/>
        <v>0.16000000000000014</v>
      </c>
      <c r="H72" s="97">
        <f t="shared" si="4"/>
        <v>0.82000000000000028</v>
      </c>
      <c r="I72" s="98">
        <v>0.82</v>
      </c>
      <c r="J72">
        <f t="shared" si="8"/>
        <v>5.25</v>
      </c>
    </row>
    <row r="73" spans="1:10" ht="15.75" thickBot="1">
      <c r="A73" s="31"/>
      <c r="B73" s="32" t="s">
        <v>27</v>
      </c>
      <c r="C73" s="24" t="s">
        <v>15</v>
      </c>
      <c r="D73" s="33">
        <f>SUM(D62:D72)-D63+D63</f>
        <v>137.73999999999998</v>
      </c>
      <c r="E73" s="33">
        <f t="shared" ref="E73:F73" si="9">SUM(E62:E72)-E63+E63</f>
        <v>899</v>
      </c>
      <c r="F73" s="33">
        <f t="shared" si="9"/>
        <v>870.84</v>
      </c>
      <c r="G73" s="33">
        <f>SUM(G62:G72)</f>
        <v>28.160000000000014</v>
      </c>
      <c r="H73" s="99">
        <f>SUM(H62:H72)</f>
        <v>165.55</v>
      </c>
      <c r="I73" s="98">
        <f>SUM(I62:I72)</f>
        <v>165.89999999999998</v>
      </c>
    </row>
    <row r="74" spans="1:10" ht="15.75" thickBot="1">
      <c r="A74" s="35" t="s">
        <v>55</v>
      </c>
      <c r="B74" s="35"/>
      <c r="C74" s="35"/>
      <c r="D74" s="35"/>
      <c r="E74" s="35"/>
      <c r="F74" s="35"/>
      <c r="G74" s="35"/>
      <c r="H74" s="35"/>
    </row>
    <row r="75" spans="1:10">
      <c r="A75" s="36">
        <v>1</v>
      </c>
      <c r="B75" s="37" t="s">
        <v>29</v>
      </c>
      <c r="C75" s="38" t="s">
        <v>2</v>
      </c>
      <c r="D75" s="39"/>
      <c r="E75" s="39"/>
      <c r="F75" s="39"/>
      <c r="G75" s="39"/>
      <c r="H75" s="40">
        <v>6098</v>
      </c>
    </row>
    <row r="76" spans="1:10">
      <c r="A76" s="22">
        <v>2</v>
      </c>
      <c r="B76" s="41" t="s">
        <v>30</v>
      </c>
      <c r="C76" s="42" t="s">
        <v>31</v>
      </c>
      <c r="D76" s="43"/>
      <c r="E76" s="43"/>
      <c r="F76" s="43"/>
      <c r="G76" s="43"/>
      <c r="H76" s="44">
        <v>25256</v>
      </c>
    </row>
    <row r="77" spans="1:10">
      <c r="A77" s="22">
        <v>3</v>
      </c>
      <c r="B77" s="41" t="s">
        <v>32</v>
      </c>
      <c r="C77" s="42" t="s">
        <v>33</v>
      </c>
      <c r="D77" s="43"/>
      <c r="E77" s="43"/>
      <c r="F77" s="43"/>
      <c r="G77" s="43"/>
      <c r="H77" s="44">
        <v>138.91999999999999</v>
      </c>
    </row>
    <row r="78" spans="1:10">
      <c r="A78" s="22">
        <v>4</v>
      </c>
      <c r="B78" s="41" t="s">
        <v>34</v>
      </c>
      <c r="C78" s="42" t="s">
        <v>33</v>
      </c>
      <c r="D78" s="43"/>
      <c r="E78" s="43"/>
      <c r="F78" s="43"/>
      <c r="G78" s="43"/>
      <c r="H78" s="44">
        <v>21.61</v>
      </c>
    </row>
    <row r="79" spans="1:10">
      <c r="A79" s="22">
        <v>5</v>
      </c>
      <c r="B79" s="41" t="s">
        <v>35</v>
      </c>
      <c r="C79" s="42" t="s">
        <v>36</v>
      </c>
      <c r="D79" s="43"/>
      <c r="E79" s="43"/>
      <c r="F79" s="43"/>
      <c r="G79" s="43"/>
      <c r="H79" s="44">
        <v>65</v>
      </c>
    </row>
    <row r="80" spans="1:10" ht="15.75" thickBot="1">
      <c r="A80" s="45">
        <v>6</v>
      </c>
      <c r="B80" s="46" t="s">
        <v>37</v>
      </c>
      <c r="C80" s="47" t="s">
        <v>36</v>
      </c>
      <c r="D80" s="48"/>
      <c r="E80" s="48"/>
      <c r="F80" s="48"/>
      <c r="G80" s="48"/>
      <c r="H80" s="49">
        <v>65</v>
      </c>
    </row>
    <row r="81" spans="1:8" ht="15.75" thickBot="1">
      <c r="A81" s="50"/>
      <c r="B81" s="50"/>
      <c r="C81" s="50"/>
      <c r="D81" s="50"/>
      <c r="E81" s="50"/>
      <c r="F81" s="50"/>
      <c r="G81" s="50"/>
      <c r="H81" s="50"/>
    </row>
    <row r="82" spans="1:8">
      <c r="A82" s="51" t="s">
        <v>5</v>
      </c>
      <c r="B82" s="52" t="s">
        <v>56</v>
      </c>
      <c r="C82" s="52"/>
      <c r="D82" s="52"/>
      <c r="E82" s="52"/>
      <c r="F82" s="53" t="s">
        <v>39</v>
      </c>
      <c r="G82" s="2"/>
      <c r="H82" s="2"/>
    </row>
    <row r="83" spans="1:8">
      <c r="A83" s="54">
        <v>1</v>
      </c>
      <c r="B83" s="55" t="s">
        <v>57</v>
      </c>
      <c r="C83" s="55"/>
      <c r="D83" s="55"/>
      <c r="E83" s="55"/>
      <c r="F83" s="56">
        <v>14.79</v>
      </c>
      <c r="G83" s="2"/>
      <c r="H83" s="2"/>
    </row>
    <row r="84" spans="1:8">
      <c r="A84" s="57">
        <v>2</v>
      </c>
      <c r="B84" s="58" t="s">
        <v>58</v>
      </c>
      <c r="C84" s="59"/>
      <c r="D84" s="59"/>
      <c r="E84" s="60"/>
      <c r="F84" s="61">
        <v>4.75</v>
      </c>
      <c r="G84" s="2"/>
      <c r="H84" s="2"/>
    </row>
    <row r="85" spans="1:8">
      <c r="A85" s="57">
        <v>3</v>
      </c>
      <c r="B85" s="58" t="s">
        <v>59</v>
      </c>
      <c r="C85" s="59"/>
      <c r="D85" s="59"/>
      <c r="E85" s="60"/>
      <c r="F85" s="61">
        <v>0.3</v>
      </c>
      <c r="G85" s="2"/>
      <c r="H85" s="2"/>
    </row>
    <row r="86" spans="1:8">
      <c r="A86" s="57">
        <v>4</v>
      </c>
      <c r="B86" s="58" t="s">
        <v>60</v>
      </c>
      <c r="C86" s="59"/>
      <c r="D86" s="59"/>
      <c r="E86" s="60"/>
      <c r="F86" s="61">
        <v>5.22</v>
      </c>
      <c r="G86" s="2"/>
      <c r="H86" s="2"/>
    </row>
    <row r="87" spans="1:8" ht="16.5" customHeight="1">
      <c r="A87" s="57">
        <v>5</v>
      </c>
      <c r="B87" s="58" t="s">
        <v>61</v>
      </c>
      <c r="C87" s="59"/>
      <c r="D87" s="59"/>
      <c r="E87" s="60"/>
      <c r="F87" s="61">
        <v>1.29</v>
      </c>
      <c r="G87" s="2"/>
      <c r="H87" s="2"/>
    </row>
    <row r="88" spans="1:8" ht="16.5" customHeight="1">
      <c r="A88" s="57">
        <v>6</v>
      </c>
      <c r="B88" s="58" t="s">
        <v>62</v>
      </c>
      <c r="C88" s="59"/>
      <c r="D88" s="59"/>
      <c r="E88" s="60"/>
      <c r="F88" s="61">
        <v>0.94</v>
      </c>
      <c r="G88" s="2"/>
      <c r="H88" s="2"/>
    </row>
    <row r="89" spans="1:8">
      <c r="A89" s="57">
        <v>6</v>
      </c>
      <c r="B89" s="100" t="s">
        <v>63</v>
      </c>
      <c r="C89" s="101"/>
      <c r="D89" s="101"/>
      <c r="E89" s="102"/>
      <c r="F89" s="61">
        <v>30.75</v>
      </c>
      <c r="G89" s="2"/>
      <c r="H89" s="2"/>
    </row>
    <row r="90" spans="1:8">
      <c r="A90" s="57">
        <v>3</v>
      </c>
      <c r="B90" s="62" t="s">
        <v>64</v>
      </c>
      <c r="C90" s="63"/>
      <c r="D90" s="63"/>
      <c r="E90" s="64"/>
      <c r="F90" s="61">
        <f>1.15+2.6</f>
        <v>3.75</v>
      </c>
      <c r="G90" s="2"/>
      <c r="H90" s="2"/>
    </row>
    <row r="91" spans="1:8" ht="15.75" thickBot="1">
      <c r="A91" s="57"/>
      <c r="B91" s="65" t="s">
        <v>43</v>
      </c>
      <c r="C91" s="66"/>
      <c r="D91" s="66"/>
      <c r="E91" s="66"/>
      <c r="F91" s="67">
        <f>SUM(F83:F90)</f>
        <v>61.79</v>
      </c>
      <c r="G91" s="103" t="s">
        <v>65</v>
      </c>
      <c r="H91" s="2"/>
    </row>
    <row r="92" spans="1:8" ht="15.75" thickBot="1">
      <c r="A92" s="68"/>
      <c r="B92" s="69" t="s">
        <v>44</v>
      </c>
      <c r="C92" s="70"/>
      <c r="D92" s="71"/>
      <c r="E92" s="72"/>
      <c r="F92" s="73"/>
      <c r="G92" s="2"/>
      <c r="H92" s="2"/>
    </row>
    <row r="93" spans="1:8" ht="15.75" thickBot="1">
      <c r="A93" s="74"/>
      <c r="B93" s="75"/>
      <c r="C93" s="76"/>
      <c r="D93" s="77"/>
      <c r="E93" s="78"/>
      <c r="F93" s="73"/>
      <c r="G93" s="2"/>
      <c r="H93" s="2"/>
    </row>
    <row r="94" spans="1:8" ht="15.75" thickBot="1">
      <c r="A94" s="45"/>
      <c r="B94" s="46"/>
      <c r="C94" s="38"/>
      <c r="D94" s="84"/>
      <c r="E94" s="49"/>
      <c r="F94" s="73"/>
      <c r="G94" s="2"/>
      <c r="H94" s="2"/>
    </row>
    <row r="95" spans="1:8" ht="15.75" thickBot="1">
      <c r="A95" s="45"/>
      <c r="B95" s="46"/>
      <c r="C95" s="38" t="s">
        <v>15</v>
      </c>
      <c r="D95" s="84"/>
      <c r="E95" s="85">
        <f>E93+E94</f>
        <v>0</v>
      </c>
      <c r="F95" s="73"/>
      <c r="G95" s="2"/>
      <c r="H95" s="2"/>
    </row>
    <row r="96" spans="1:8" ht="15.75" thickBot="1">
      <c r="A96" s="45"/>
      <c r="B96" s="86" t="s">
        <v>51</v>
      </c>
      <c r="C96" s="87" t="s">
        <v>15</v>
      </c>
      <c r="D96" s="86"/>
      <c r="E96" s="85">
        <v>325.35000000000002</v>
      </c>
      <c r="F96" s="2"/>
      <c r="G96" s="2"/>
      <c r="H96" s="2"/>
    </row>
    <row r="97" spans="1:8" ht="15.75" thickBot="1">
      <c r="A97" s="45"/>
      <c r="B97" s="86"/>
      <c r="C97" s="87" t="s">
        <v>15</v>
      </c>
      <c r="D97" s="86"/>
      <c r="E97" s="85"/>
      <c r="F97" s="2"/>
      <c r="G97" s="2"/>
      <c r="H97" s="2"/>
    </row>
    <row r="98" spans="1:8" ht="15.75" thickBot="1">
      <c r="A98" s="45"/>
      <c r="B98" s="86" t="s">
        <v>66</v>
      </c>
      <c r="C98" s="87" t="s">
        <v>15</v>
      </c>
      <c r="D98" s="86"/>
      <c r="E98" s="88">
        <f>F63</f>
        <v>112.97</v>
      </c>
      <c r="F98" s="103"/>
      <c r="G98" s="2"/>
      <c r="H98" s="2"/>
    </row>
    <row r="99" spans="1:8" ht="15.75" thickBot="1">
      <c r="A99" s="45"/>
      <c r="B99" s="86" t="s">
        <v>67</v>
      </c>
      <c r="C99" s="87" t="s">
        <v>15</v>
      </c>
      <c r="D99" s="86"/>
      <c r="E99" s="89">
        <f>F91+E95</f>
        <v>61.79</v>
      </c>
      <c r="F99" s="2"/>
      <c r="G99" s="2"/>
      <c r="H99" s="2"/>
    </row>
    <row r="100" spans="1:8" ht="15.75" thickBot="1">
      <c r="A100" s="45"/>
      <c r="B100" s="86" t="s">
        <v>68</v>
      </c>
      <c r="C100" s="87" t="s">
        <v>15</v>
      </c>
      <c r="D100" s="86"/>
      <c r="E100" s="88">
        <f>E96+E97+E99-E98</f>
        <v>274.17000000000007</v>
      </c>
      <c r="F100" s="2"/>
      <c r="G100" s="2"/>
      <c r="H100" s="2"/>
    </row>
    <row r="101" spans="1:8">
      <c r="A101" s="1"/>
      <c r="B101" s="2"/>
      <c r="C101" s="1"/>
      <c r="D101" s="2"/>
      <c r="E101" s="2"/>
      <c r="F101" s="2"/>
      <c r="G101" s="2"/>
      <c r="H101" s="2"/>
    </row>
    <row r="102" spans="1:8">
      <c r="A102" s="6"/>
      <c r="B102" s="90"/>
      <c r="C102" s="6"/>
      <c r="D102" s="90"/>
      <c r="E102" s="90"/>
      <c r="F102" s="90"/>
      <c r="G102" s="90"/>
      <c r="H102" s="90"/>
    </row>
    <row r="104" spans="1:8" ht="15.75">
      <c r="B104" s="91" t="s">
        <v>69</v>
      </c>
      <c r="C104" s="91"/>
      <c r="D104" s="91"/>
      <c r="E104" s="92" t="s">
        <v>53</v>
      </c>
    </row>
    <row r="107" spans="1:8" ht="15.75">
      <c r="A107" s="1"/>
      <c r="B107" s="3" t="s">
        <v>70</v>
      </c>
      <c r="C107" s="3"/>
      <c r="D107" s="3"/>
      <c r="E107" s="3"/>
      <c r="F107" s="3"/>
      <c r="G107" s="3"/>
      <c r="H107" s="3"/>
    </row>
    <row r="108" spans="1:8">
      <c r="A108" s="1"/>
      <c r="B108" s="4" t="s">
        <v>1</v>
      </c>
      <c r="C108" s="5">
        <v>2151.6</v>
      </c>
      <c r="D108" s="4" t="s">
        <v>2</v>
      </c>
      <c r="E108" s="1"/>
      <c r="F108" s="1"/>
      <c r="G108" s="1"/>
      <c r="H108" s="1"/>
    </row>
    <row r="109" spans="1:8">
      <c r="A109" s="6"/>
      <c r="B109" s="4" t="s">
        <v>3</v>
      </c>
      <c r="C109" s="5">
        <v>99</v>
      </c>
      <c r="D109" s="4" t="s">
        <v>4</v>
      </c>
      <c r="E109" s="7"/>
      <c r="F109" s="7"/>
      <c r="G109" s="7"/>
      <c r="H109" s="7"/>
    </row>
    <row r="110" spans="1:8" ht="15.75" thickBot="1">
      <c r="A110" s="1"/>
      <c r="B110" s="8"/>
      <c r="C110" s="8"/>
      <c r="D110" s="8"/>
      <c r="E110" s="8"/>
      <c r="F110" s="8"/>
      <c r="G110" s="8"/>
      <c r="H110" s="8"/>
    </row>
    <row r="111" spans="1:8">
      <c r="A111" s="9" t="s">
        <v>5</v>
      </c>
      <c r="B111" s="10" t="s">
        <v>6</v>
      </c>
      <c r="C111" s="10" t="s">
        <v>7</v>
      </c>
      <c r="D111" s="11" t="s">
        <v>71</v>
      </c>
      <c r="E111" s="10" t="s">
        <v>9</v>
      </c>
      <c r="F111" s="10"/>
      <c r="G111" s="11" t="s">
        <v>72</v>
      </c>
      <c r="H111" s="12" t="s">
        <v>73</v>
      </c>
    </row>
    <row r="112" spans="1:8" ht="175.5" customHeight="1">
      <c r="A112" s="13"/>
      <c r="B112" s="14"/>
      <c r="C112" s="14"/>
      <c r="D112" s="14"/>
      <c r="E112" s="15" t="s">
        <v>12</v>
      </c>
      <c r="F112" s="16" t="s">
        <v>13</v>
      </c>
      <c r="G112" s="14"/>
      <c r="H112" s="17"/>
    </row>
    <row r="113" spans="1:8" ht="15.75" thickBot="1">
      <c r="A113" s="18">
        <v>1</v>
      </c>
      <c r="B113" s="19">
        <v>2</v>
      </c>
      <c r="C113" s="19">
        <v>3</v>
      </c>
      <c r="D113" s="19">
        <v>4</v>
      </c>
      <c r="E113" s="94">
        <v>5</v>
      </c>
      <c r="F113" s="95">
        <v>6</v>
      </c>
      <c r="G113" s="19">
        <v>7</v>
      </c>
      <c r="H113" s="21">
        <v>8</v>
      </c>
    </row>
    <row r="114" spans="1:8" ht="15.75" thickTop="1">
      <c r="A114" s="22">
        <v>1</v>
      </c>
      <c r="B114" s="23" t="s">
        <v>14</v>
      </c>
      <c r="C114" s="24" t="s">
        <v>15</v>
      </c>
      <c r="D114" s="29">
        <f>30.67-0.79</f>
        <v>29.880000000000003</v>
      </c>
      <c r="E114" s="25">
        <v>196.95</v>
      </c>
      <c r="F114" s="96">
        <v>210.22</v>
      </c>
      <c r="G114" s="28">
        <f>E114-F114</f>
        <v>-13.27000000000001</v>
      </c>
      <c r="H114" s="29">
        <f>D114+E114-F114</f>
        <v>16.609999999999985</v>
      </c>
    </row>
    <row r="115" spans="1:8">
      <c r="A115" s="22">
        <v>2</v>
      </c>
      <c r="B115" s="23" t="s">
        <v>17</v>
      </c>
      <c r="C115" s="24" t="s">
        <v>15</v>
      </c>
      <c r="D115" s="29">
        <v>24.61</v>
      </c>
      <c r="E115" s="25">
        <v>131.9</v>
      </c>
      <c r="F115" s="96">
        <v>141.01</v>
      </c>
      <c r="G115" s="28">
        <f>E115-F115</f>
        <v>-9.1099999999999852</v>
      </c>
      <c r="H115" s="29">
        <f t="shared" ref="H115:H125" si="10">D115+E115-F115</f>
        <v>15.5</v>
      </c>
    </row>
    <row r="116" spans="1:8">
      <c r="A116" s="22">
        <v>3</v>
      </c>
      <c r="B116" s="23" t="s">
        <v>18</v>
      </c>
      <c r="C116" s="24" t="s">
        <v>15</v>
      </c>
      <c r="D116" s="29">
        <v>16.8</v>
      </c>
      <c r="E116" s="25">
        <v>89.01</v>
      </c>
      <c r="F116" s="98">
        <v>95.5</v>
      </c>
      <c r="G116" s="28">
        <f t="shared" ref="G116:G119" si="11">E116-F116</f>
        <v>-6.4899999999999949</v>
      </c>
      <c r="H116" s="29">
        <f t="shared" si="10"/>
        <v>10.310000000000002</v>
      </c>
    </row>
    <row r="117" spans="1:8">
      <c r="A117" s="22">
        <v>4</v>
      </c>
      <c r="B117" s="30" t="s">
        <v>19</v>
      </c>
      <c r="C117" s="24" t="s">
        <v>15</v>
      </c>
      <c r="D117" s="29">
        <v>13.63</v>
      </c>
      <c r="E117" s="25">
        <v>73.430000000000007</v>
      </c>
      <c r="F117" s="98">
        <v>78.55</v>
      </c>
      <c r="G117" s="28">
        <f t="shared" si="11"/>
        <v>-5.1199999999999903</v>
      </c>
      <c r="H117" s="29">
        <f t="shared" si="10"/>
        <v>8.5100000000000051</v>
      </c>
    </row>
    <row r="118" spans="1:8">
      <c r="A118" s="22">
        <v>5</v>
      </c>
      <c r="B118" s="30" t="s">
        <v>20</v>
      </c>
      <c r="C118" s="24" t="s">
        <v>15</v>
      </c>
      <c r="D118" s="29">
        <v>8.9600000000000009</v>
      </c>
      <c r="E118" s="25">
        <v>45.33</v>
      </c>
      <c r="F118" s="98">
        <v>49.03</v>
      </c>
      <c r="G118" s="28">
        <f t="shared" si="11"/>
        <v>-3.7000000000000028</v>
      </c>
      <c r="H118" s="29">
        <f t="shared" si="10"/>
        <v>5.259999999999998</v>
      </c>
    </row>
    <row r="119" spans="1:8">
      <c r="A119" s="22">
        <v>6</v>
      </c>
      <c r="B119" s="30" t="s">
        <v>21</v>
      </c>
      <c r="C119" s="24" t="s">
        <v>15</v>
      </c>
      <c r="D119" s="29">
        <v>11.35</v>
      </c>
      <c r="E119" s="25">
        <v>74.95</v>
      </c>
      <c r="F119" s="98">
        <v>76.47</v>
      </c>
      <c r="G119" s="28">
        <f t="shared" si="11"/>
        <v>-1.519999999999996</v>
      </c>
      <c r="H119" s="29">
        <f t="shared" si="10"/>
        <v>9.8299999999999983</v>
      </c>
    </row>
    <row r="120" spans="1:8">
      <c r="A120" s="22">
        <v>7</v>
      </c>
      <c r="B120" s="30" t="s">
        <v>22</v>
      </c>
      <c r="C120" s="24" t="s">
        <v>15</v>
      </c>
      <c r="D120" s="29">
        <v>0.79</v>
      </c>
      <c r="E120" s="26"/>
      <c r="F120" s="27"/>
      <c r="G120" s="28"/>
      <c r="H120" s="29">
        <f t="shared" si="10"/>
        <v>0.79</v>
      </c>
    </row>
    <row r="121" spans="1:8">
      <c r="A121" s="22">
        <v>8</v>
      </c>
      <c r="B121" s="30" t="s">
        <v>23</v>
      </c>
      <c r="C121" s="24" t="s">
        <v>15</v>
      </c>
      <c r="D121" s="29">
        <v>17.89</v>
      </c>
      <c r="E121" s="25">
        <v>95.77</v>
      </c>
      <c r="F121" s="98">
        <v>102.74</v>
      </c>
      <c r="G121" s="28">
        <f t="shared" ref="G121:G125" si="12">E121-F121</f>
        <v>-6.9699999999999989</v>
      </c>
      <c r="H121" s="29">
        <f t="shared" si="10"/>
        <v>10.920000000000002</v>
      </c>
    </row>
    <row r="122" spans="1:8">
      <c r="A122" s="22">
        <v>9</v>
      </c>
      <c r="B122" s="30" t="s">
        <v>24</v>
      </c>
      <c r="C122" s="24" t="s">
        <v>15</v>
      </c>
      <c r="D122" s="29">
        <v>31.69</v>
      </c>
      <c r="E122" s="25">
        <v>165.87</v>
      </c>
      <c r="F122" s="98">
        <v>177.78</v>
      </c>
      <c r="G122" s="28">
        <f t="shared" si="12"/>
        <v>-11.909999999999997</v>
      </c>
      <c r="H122" s="29">
        <f t="shared" si="10"/>
        <v>19.78</v>
      </c>
    </row>
    <row r="123" spans="1:8">
      <c r="A123" s="22">
        <v>10</v>
      </c>
      <c r="B123" s="30" t="s">
        <v>25</v>
      </c>
      <c r="C123" s="24" t="s">
        <v>15</v>
      </c>
      <c r="D123" s="29">
        <v>9.48</v>
      </c>
      <c r="E123" s="25">
        <v>50.73</v>
      </c>
      <c r="F123" s="98">
        <v>54.29</v>
      </c>
      <c r="G123" s="28">
        <f t="shared" si="12"/>
        <v>-3.5600000000000023</v>
      </c>
      <c r="H123" s="29">
        <f t="shared" si="10"/>
        <v>5.9199999999999946</v>
      </c>
    </row>
    <row r="124" spans="1:8">
      <c r="A124" s="22">
        <v>11</v>
      </c>
      <c r="B124" s="30" t="s">
        <v>74</v>
      </c>
      <c r="C124" s="24" t="s">
        <v>15</v>
      </c>
      <c r="D124" s="29"/>
      <c r="E124" s="25">
        <v>39.200000000000003</v>
      </c>
      <c r="F124" s="98">
        <v>38.76</v>
      </c>
      <c r="G124" s="28">
        <f t="shared" si="12"/>
        <v>0.44000000000000483</v>
      </c>
      <c r="H124" s="29">
        <f t="shared" si="10"/>
        <v>0.44000000000000483</v>
      </c>
    </row>
    <row r="125" spans="1:8">
      <c r="A125" s="22">
        <v>12</v>
      </c>
      <c r="B125" s="30" t="s">
        <v>26</v>
      </c>
      <c r="C125" s="24" t="s">
        <v>15</v>
      </c>
      <c r="D125" s="29">
        <v>0.82</v>
      </c>
      <c r="E125" s="25">
        <v>5.25</v>
      </c>
      <c r="F125">
        <v>5.31</v>
      </c>
      <c r="G125" s="28">
        <f t="shared" si="12"/>
        <v>-5.9999999999999609E-2</v>
      </c>
      <c r="H125" s="29">
        <f t="shared" si="10"/>
        <v>0.76000000000000068</v>
      </c>
    </row>
    <row r="126" spans="1:8" ht="15.75" thickBot="1">
      <c r="A126" s="31"/>
      <c r="B126" s="32" t="s">
        <v>27</v>
      </c>
      <c r="C126" s="24" t="s">
        <v>15</v>
      </c>
      <c r="D126" s="34">
        <f>SUM(D114:D125)</f>
        <v>165.89999999999998</v>
      </c>
      <c r="E126" s="33">
        <f t="shared" ref="E126:F126" si="13">SUM(E114:E125)-E115+E115</f>
        <v>968.3900000000001</v>
      </c>
      <c r="F126" s="33">
        <f t="shared" si="13"/>
        <v>1029.6599999999999</v>
      </c>
      <c r="G126" s="33">
        <f>SUM(G114:G125)</f>
        <v>-61.269999999999975</v>
      </c>
      <c r="H126" s="34">
        <f>SUM(H114:H125)</f>
        <v>104.62999999999998</v>
      </c>
    </row>
    <row r="127" spans="1:8" ht="15.75" thickBot="1">
      <c r="A127" s="35" t="s">
        <v>75</v>
      </c>
      <c r="B127" s="35"/>
      <c r="C127" s="35"/>
      <c r="D127" s="35"/>
      <c r="E127" s="35"/>
      <c r="F127" s="35"/>
      <c r="G127" s="35"/>
      <c r="H127" s="35"/>
    </row>
    <row r="128" spans="1:8">
      <c r="A128" s="36">
        <v>1</v>
      </c>
      <c r="B128" s="37" t="s">
        <v>29</v>
      </c>
      <c r="C128" s="38" t="s">
        <v>2</v>
      </c>
      <c r="D128" s="39"/>
      <c r="E128" s="39"/>
      <c r="F128" s="39"/>
      <c r="G128" s="39"/>
      <c r="H128" s="40">
        <v>5810</v>
      </c>
    </row>
    <row r="129" spans="1:8">
      <c r="A129" s="22">
        <v>2</v>
      </c>
      <c r="B129" s="41" t="s">
        <v>30</v>
      </c>
      <c r="C129" s="42" t="s">
        <v>31</v>
      </c>
      <c r="D129" s="43"/>
      <c r="E129" s="43"/>
      <c r="F129" s="43"/>
      <c r="G129" s="43"/>
      <c r="H129" s="44">
        <v>26057</v>
      </c>
    </row>
    <row r="130" spans="1:8">
      <c r="A130" s="22">
        <v>3</v>
      </c>
      <c r="B130" s="41" t="s">
        <v>32</v>
      </c>
      <c r="C130" s="42" t="s">
        <v>33</v>
      </c>
      <c r="D130" s="43"/>
      <c r="E130" s="43"/>
      <c r="F130" s="43"/>
      <c r="G130" s="43"/>
      <c r="H130" s="44">
        <v>149.49</v>
      </c>
    </row>
    <row r="131" spans="1:8">
      <c r="A131" s="22">
        <v>4</v>
      </c>
      <c r="B131" s="41" t="s">
        <v>34</v>
      </c>
      <c r="C131" s="42" t="s">
        <v>33</v>
      </c>
      <c r="D131" s="43"/>
      <c r="E131" s="43"/>
      <c r="F131" s="43"/>
      <c r="G131" s="43"/>
      <c r="H131" s="44">
        <v>16</v>
      </c>
    </row>
    <row r="132" spans="1:8">
      <c r="A132" s="22">
        <v>5</v>
      </c>
      <c r="B132" s="41" t="s">
        <v>35</v>
      </c>
      <c r="C132" s="42" t="s">
        <v>36</v>
      </c>
      <c r="D132" s="43"/>
      <c r="E132" s="43"/>
      <c r="F132" s="43"/>
      <c r="G132" s="43"/>
      <c r="H132" s="44">
        <v>80</v>
      </c>
    </row>
    <row r="133" spans="1:8" ht="15.75" thickBot="1">
      <c r="A133" s="45">
        <v>6</v>
      </c>
      <c r="B133" s="46" t="s">
        <v>37</v>
      </c>
      <c r="C133" s="47" t="s">
        <v>36</v>
      </c>
      <c r="D133" s="48"/>
      <c r="E133" s="48"/>
      <c r="F133" s="48"/>
      <c r="G133" s="48"/>
      <c r="H133" s="49">
        <v>80</v>
      </c>
    </row>
    <row r="134" spans="1:8" ht="15.75" thickBot="1">
      <c r="A134" s="50"/>
      <c r="B134" s="50"/>
      <c r="C134" s="50"/>
      <c r="D134" s="50"/>
      <c r="E134" s="50"/>
      <c r="F134" s="50"/>
      <c r="G134" s="50"/>
      <c r="H134" s="50"/>
    </row>
    <row r="135" spans="1:8">
      <c r="A135" s="51" t="s">
        <v>5</v>
      </c>
      <c r="B135" s="52" t="s">
        <v>76</v>
      </c>
      <c r="C135" s="52"/>
      <c r="D135" s="52"/>
      <c r="E135" s="52"/>
      <c r="F135" s="53"/>
      <c r="G135" s="2"/>
      <c r="H135" s="2"/>
    </row>
    <row r="136" spans="1:8">
      <c r="A136" s="54">
        <v>1</v>
      </c>
      <c r="B136" s="55" t="s">
        <v>77</v>
      </c>
      <c r="C136" s="55"/>
      <c r="D136" s="55"/>
      <c r="E136" s="55"/>
      <c r="F136" s="56">
        <v>18.84</v>
      </c>
      <c r="G136" s="2"/>
      <c r="H136" s="2"/>
    </row>
    <row r="137" spans="1:8">
      <c r="A137" s="57">
        <v>3</v>
      </c>
      <c r="B137" s="58" t="s">
        <v>78</v>
      </c>
      <c r="C137" s="59"/>
      <c r="D137" s="59"/>
      <c r="E137" s="60"/>
      <c r="F137" s="61">
        <v>1</v>
      </c>
      <c r="G137" s="2"/>
      <c r="H137" s="2"/>
    </row>
    <row r="138" spans="1:8">
      <c r="A138" s="57">
        <v>4</v>
      </c>
      <c r="B138" s="58" t="s">
        <v>79</v>
      </c>
      <c r="C138" s="59"/>
      <c r="D138" s="59"/>
      <c r="E138" s="60"/>
      <c r="F138" s="61">
        <v>19.88</v>
      </c>
      <c r="G138" s="2"/>
      <c r="H138" s="2"/>
    </row>
    <row r="139" spans="1:8" ht="25.5" customHeight="1">
      <c r="A139" s="57">
        <v>5</v>
      </c>
      <c r="B139" s="58" t="s">
        <v>80</v>
      </c>
      <c r="C139" s="59"/>
      <c r="D139" s="59"/>
      <c r="E139" s="60"/>
      <c r="F139" s="61">
        <v>3.4</v>
      </c>
      <c r="G139" s="2"/>
      <c r="H139" s="2"/>
    </row>
    <row r="140" spans="1:8" ht="18" customHeight="1">
      <c r="A140" s="57">
        <v>6</v>
      </c>
      <c r="B140" s="104" t="s">
        <v>81</v>
      </c>
      <c r="C140" s="105"/>
      <c r="D140" s="105"/>
      <c r="E140" s="106"/>
      <c r="F140" s="61">
        <v>2.0299999999999998</v>
      </c>
      <c r="G140" s="2"/>
      <c r="H140" s="2"/>
    </row>
    <row r="141" spans="1:8" ht="18" customHeight="1">
      <c r="A141" s="57">
        <v>7</v>
      </c>
      <c r="B141" s="104" t="s">
        <v>82</v>
      </c>
      <c r="C141" s="105"/>
      <c r="D141" s="105"/>
      <c r="E141" s="106"/>
      <c r="F141" s="61">
        <v>1</v>
      </c>
      <c r="G141" s="2"/>
      <c r="H141" s="2"/>
    </row>
    <row r="142" spans="1:8" ht="18" customHeight="1">
      <c r="A142" s="57">
        <v>8</v>
      </c>
      <c r="B142" s="58" t="s">
        <v>83</v>
      </c>
      <c r="C142" s="59"/>
      <c r="D142" s="59"/>
      <c r="E142" s="60"/>
      <c r="F142" s="61">
        <v>4.25</v>
      </c>
      <c r="G142" s="2"/>
      <c r="H142" s="2"/>
    </row>
    <row r="143" spans="1:8" ht="21" customHeight="1">
      <c r="A143" s="57"/>
      <c r="B143" s="104"/>
      <c r="C143" s="105"/>
      <c r="D143" s="105"/>
      <c r="E143" s="106"/>
      <c r="F143" s="61"/>
      <c r="G143" s="2"/>
      <c r="H143" s="2"/>
    </row>
    <row r="144" spans="1:8" ht="15.75" thickBot="1">
      <c r="A144" s="57"/>
      <c r="B144" s="65" t="s">
        <v>43</v>
      </c>
      <c r="C144" s="66"/>
      <c r="D144" s="66"/>
      <c r="E144" s="66"/>
      <c r="F144" s="67">
        <f>SUM(F136:F143)</f>
        <v>50.4</v>
      </c>
      <c r="G144" s="103"/>
      <c r="H144" s="2"/>
    </row>
    <row r="145" spans="1:8" ht="15.75" thickBot="1">
      <c r="A145" s="68"/>
      <c r="B145" s="69"/>
      <c r="C145" s="70"/>
      <c r="D145" s="71"/>
      <c r="E145" s="72"/>
      <c r="F145" s="73"/>
      <c r="G145" s="2"/>
      <c r="H145" s="2"/>
    </row>
    <row r="146" spans="1:8" ht="15.75" thickBot="1">
      <c r="A146" s="45"/>
      <c r="B146" s="46"/>
      <c r="C146" s="38"/>
      <c r="D146" s="84"/>
      <c r="E146" s="85"/>
      <c r="F146" s="73"/>
      <c r="G146" s="2"/>
      <c r="H146" s="2"/>
    </row>
    <row r="147" spans="1:8" ht="15.75" thickBot="1">
      <c r="A147" s="45"/>
      <c r="B147" s="86" t="s">
        <v>68</v>
      </c>
      <c r="C147" s="87" t="s">
        <v>15</v>
      </c>
      <c r="D147" s="86"/>
      <c r="E147" s="85">
        <v>274.17</v>
      </c>
      <c r="F147" s="2"/>
      <c r="G147" s="2"/>
      <c r="H147" s="2"/>
    </row>
    <row r="148" spans="1:8" ht="15.75" thickBot="1">
      <c r="A148" s="45"/>
      <c r="B148" s="86" t="s">
        <v>84</v>
      </c>
      <c r="C148" s="87" t="s">
        <v>15</v>
      </c>
      <c r="D148" s="86"/>
      <c r="E148" s="88">
        <f>F115</f>
        <v>141.01</v>
      </c>
      <c r="F148" s="103"/>
      <c r="G148" s="2"/>
      <c r="H148" s="2"/>
    </row>
    <row r="149" spans="1:8" ht="15.75" thickBot="1">
      <c r="A149" s="45"/>
      <c r="B149" s="86" t="s">
        <v>85</v>
      </c>
      <c r="C149" s="87" t="s">
        <v>15</v>
      </c>
      <c r="D149" s="86"/>
      <c r="E149" s="89">
        <f>F144+E146</f>
        <v>50.4</v>
      </c>
      <c r="F149" s="2"/>
      <c r="G149" s="2"/>
      <c r="H149" s="2"/>
    </row>
    <row r="150" spans="1:8" ht="15.75" thickBot="1">
      <c r="A150" s="45"/>
      <c r="B150" s="86" t="s">
        <v>86</v>
      </c>
      <c r="C150" s="87" t="s">
        <v>15</v>
      </c>
      <c r="D150" s="86"/>
      <c r="E150" s="88">
        <f>E147+E149-E148</f>
        <v>183.56</v>
      </c>
      <c r="F150" s="2"/>
      <c r="G150" s="2"/>
      <c r="H150" s="2"/>
    </row>
    <row r="151" spans="1:8">
      <c r="A151" s="1"/>
      <c r="B151" s="2"/>
      <c r="C151" s="1"/>
      <c r="D151" s="2"/>
      <c r="E151" s="2"/>
      <c r="F151" s="2"/>
      <c r="G151" s="2"/>
      <c r="H151" s="2"/>
    </row>
    <row r="152" spans="1:8">
      <c r="A152" s="6"/>
      <c r="B152" s="90"/>
      <c r="C152" s="6"/>
      <c r="D152" s="90"/>
      <c r="E152" s="90"/>
      <c r="F152" s="90"/>
      <c r="G152" s="90"/>
      <c r="H152" s="90"/>
    </row>
    <row r="154" spans="1:8" ht="15.75">
      <c r="B154" s="91" t="s">
        <v>69</v>
      </c>
      <c r="C154" s="91"/>
      <c r="D154" s="91"/>
      <c r="E154" s="92" t="s">
        <v>53</v>
      </c>
    </row>
    <row r="157" spans="1:8" ht="15.75">
      <c r="A157" s="1"/>
      <c r="B157" s="3" t="s">
        <v>87</v>
      </c>
      <c r="C157" s="3"/>
      <c r="D157" s="3"/>
      <c r="E157" s="3"/>
      <c r="F157" s="3"/>
      <c r="G157" s="3"/>
      <c r="H157" s="3"/>
    </row>
    <row r="158" spans="1:8">
      <c r="A158" s="1"/>
      <c r="B158" s="4" t="s">
        <v>1</v>
      </c>
      <c r="C158" s="5">
        <v>2151.1</v>
      </c>
      <c r="D158" s="4" t="s">
        <v>2</v>
      </c>
      <c r="E158" s="1"/>
      <c r="F158" s="1"/>
      <c r="G158" s="1"/>
      <c r="H158" s="1"/>
    </row>
    <row r="159" spans="1:8">
      <c r="A159" s="6"/>
      <c r="B159" s="4" t="s">
        <v>3</v>
      </c>
      <c r="C159" s="5">
        <v>94</v>
      </c>
      <c r="D159" s="4" t="s">
        <v>4</v>
      </c>
      <c r="E159" s="7"/>
      <c r="F159" s="7"/>
      <c r="G159" s="7"/>
      <c r="H159" s="7"/>
    </row>
    <row r="160" spans="1:8" ht="15.75" thickBot="1">
      <c r="A160" s="1"/>
      <c r="B160" s="8"/>
      <c r="C160" s="8"/>
      <c r="D160" s="8"/>
      <c r="E160" s="8"/>
      <c r="F160" s="8"/>
      <c r="G160" s="8"/>
      <c r="H160" s="8"/>
    </row>
    <row r="161" spans="1:8">
      <c r="A161" s="9" t="s">
        <v>5</v>
      </c>
      <c r="B161" s="10" t="s">
        <v>6</v>
      </c>
      <c r="C161" s="10" t="s">
        <v>7</v>
      </c>
      <c r="D161" s="11" t="s">
        <v>88</v>
      </c>
      <c r="E161" s="10" t="s">
        <v>9</v>
      </c>
      <c r="F161" s="10"/>
      <c r="G161" s="11" t="s">
        <v>89</v>
      </c>
      <c r="H161" s="12" t="s">
        <v>90</v>
      </c>
    </row>
    <row r="162" spans="1:8" ht="179.25" customHeight="1">
      <c r="A162" s="13"/>
      <c r="B162" s="14"/>
      <c r="C162" s="14"/>
      <c r="D162" s="14"/>
      <c r="E162" s="15" t="s">
        <v>12</v>
      </c>
      <c r="F162" s="16" t="s">
        <v>13</v>
      </c>
      <c r="G162" s="14"/>
      <c r="H162" s="17"/>
    </row>
    <row r="163" spans="1:8" ht="15.75" thickBot="1">
      <c r="A163" s="18">
        <v>1</v>
      </c>
      <c r="B163" s="19">
        <v>2</v>
      </c>
      <c r="C163" s="19">
        <v>3</v>
      </c>
      <c r="D163" s="19">
        <v>4</v>
      </c>
      <c r="E163" s="94">
        <v>5</v>
      </c>
      <c r="F163" s="95">
        <v>6</v>
      </c>
      <c r="G163" s="19">
        <v>7</v>
      </c>
      <c r="H163" s="21">
        <v>8</v>
      </c>
    </row>
    <row r="164" spans="1:8" ht="15.75" thickTop="1">
      <c r="A164" s="22">
        <v>1</v>
      </c>
      <c r="B164" s="23" t="s">
        <v>14</v>
      </c>
      <c r="C164" s="24" t="s">
        <v>15</v>
      </c>
      <c r="D164" s="29">
        <v>16.61</v>
      </c>
      <c r="E164" s="25">
        <v>206.89</v>
      </c>
      <c r="F164" s="96">
        <v>192.55</v>
      </c>
      <c r="G164" s="28">
        <f>E164-F164</f>
        <v>14.339999999999975</v>
      </c>
      <c r="H164" s="29">
        <f>D164+E164-F164</f>
        <v>30.949999999999989</v>
      </c>
    </row>
    <row r="165" spans="1:8">
      <c r="A165" s="22">
        <v>2</v>
      </c>
      <c r="B165" s="23" t="s">
        <v>17</v>
      </c>
      <c r="C165" s="24" t="s">
        <v>15</v>
      </c>
      <c r="D165" s="29">
        <v>15.5</v>
      </c>
      <c r="E165" s="25">
        <v>140.30000000000001</v>
      </c>
      <c r="F165" s="96">
        <v>133.37</v>
      </c>
      <c r="G165" s="28">
        <f>E165-F165</f>
        <v>6.9300000000000068</v>
      </c>
      <c r="H165" s="29">
        <f t="shared" ref="H165:H176" si="14">D165+E165-F165</f>
        <v>22.430000000000007</v>
      </c>
    </row>
    <row r="166" spans="1:8">
      <c r="A166" s="22">
        <v>3</v>
      </c>
      <c r="B166" s="23" t="s">
        <v>18</v>
      </c>
      <c r="C166" s="24" t="s">
        <v>15</v>
      </c>
      <c r="D166" s="29">
        <v>10.31</v>
      </c>
      <c r="E166" s="25">
        <v>92.7</v>
      </c>
      <c r="F166" s="98">
        <v>87.96</v>
      </c>
      <c r="G166" s="28">
        <f t="shared" ref="G166:G169" si="15">E166-F166</f>
        <v>4.7400000000000091</v>
      </c>
      <c r="H166" s="29">
        <f t="shared" si="14"/>
        <v>15.050000000000011</v>
      </c>
    </row>
    <row r="167" spans="1:8">
      <c r="A167" s="22">
        <v>4</v>
      </c>
      <c r="B167" s="30" t="s">
        <v>19</v>
      </c>
      <c r="C167" s="24" t="s">
        <v>15</v>
      </c>
      <c r="D167" s="29">
        <v>8.51</v>
      </c>
      <c r="E167" s="25">
        <v>76.459999999999994</v>
      </c>
      <c r="F167" s="98">
        <v>72.56</v>
      </c>
      <c r="G167" s="28">
        <f t="shared" si="15"/>
        <v>3.8999999999999915</v>
      </c>
      <c r="H167" s="29">
        <f t="shared" si="14"/>
        <v>12.409999999999997</v>
      </c>
    </row>
    <row r="168" spans="1:8">
      <c r="A168" s="22">
        <v>5</v>
      </c>
      <c r="B168" s="30" t="s">
        <v>20</v>
      </c>
      <c r="C168" s="24" t="s">
        <v>15</v>
      </c>
      <c r="D168" s="29">
        <v>5.26</v>
      </c>
      <c r="E168" s="25">
        <v>47.22</v>
      </c>
      <c r="F168" s="98">
        <v>45.43</v>
      </c>
      <c r="G168" s="28">
        <f t="shared" si="15"/>
        <v>1.7899999999999991</v>
      </c>
      <c r="H168" s="29">
        <f t="shared" si="14"/>
        <v>7.0499999999999972</v>
      </c>
    </row>
    <row r="169" spans="1:8">
      <c r="A169" s="22">
        <v>6</v>
      </c>
      <c r="B169" s="30" t="s">
        <v>21</v>
      </c>
      <c r="C169" s="24" t="s">
        <v>15</v>
      </c>
      <c r="D169" s="29">
        <v>9.82</v>
      </c>
      <c r="E169" s="25">
        <v>88.22</v>
      </c>
      <c r="F169" s="98">
        <v>83.29</v>
      </c>
      <c r="G169" s="28">
        <f t="shared" si="15"/>
        <v>4.9299999999999926</v>
      </c>
      <c r="H169" s="29">
        <f t="shared" si="14"/>
        <v>14.749999999999986</v>
      </c>
    </row>
    <row r="170" spans="1:8">
      <c r="A170" s="22">
        <v>7</v>
      </c>
      <c r="B170" s="30" t="s">
        <v>22</v>
      </c>
      <c r="C170" s="24" t="s">
        <v>15</v>
      </c>
      <c r="D170" s="29">
        <v>0.79</v>
      </c>
      <c r="E170" s="26"/>
      <c r="F170" s="27">
        <v>-0.11</v>
      </c>
      <c r="G170" s="28"/>
      <c r="H170" s="29">
        <f t="shared" si="14"/>
        <v>0.9</v>
      </c>
    </row>
    <row r="171" spans="1:8">
      <c r="A171" s="22">
        <v>8</v>
      </c>
      <c r="B171" s="30" t="s">
        <v>23</v>
      </c>
      <c r="C171" s="24" t="s">
        <v>15</v>
      </c>
      <c r="D171" s="29">
        <v>10.92</v>
      </c>
      <c r="E171" s="25">
        <v>95.77</v>
      </c>
      <c r="F171" s="98">
        <v>91.8</v>
      </c>
      <c r="G171" s="28">
        <f t="shared" ref="G171:G176" si="16">E171-F171</f>
        <v>3.9699999999999989</v>
      </c>
      <c r="H171" s="29">
        <f t="shared" si="14"/>
        <v>14.89</v>
      </c>
    </row>
    <row r="172" spans="1:8">
      <c r="A172" s="22">
        <v>9</v>
      </c>
      <c r="B172" s="30" t="s">
        <v>24</v>
      </c>
      <c r="C172" s="24" t="s">
        <v>15</v>
      </c>
      <c r="D172" s="29">
        <v>19.78</v>
      </c>
      <c r="E172" s="25">
        <v>165.87</v>
      </c>
      <c r="F172" s="98">
        <v>158.54</v>
      </c>
      <c r="G172" s="28">
        <f t="shared" si="16"/>
        <v>7.3300000000000125</v>
      </c>
      <c r="H172" s="29">
        <f t="shared" si="14"/>
        <v>27.110000000000014</v>
      </c>
    </row>
    <row r="173" spans="1:8">
      <c r="A173" s="22">
        <v>10</v>
      </c>
      <c r="B173" s="30" t="s">
        <v>25</v>
      </c>
      <c r="C173" s="24" t="s">
        <v>15</v>
      </c>
      <c r="D173" s="29">
        <v>5.92</v>
      </c>
      <c r="E173" s="25">
        <v>53.57</v>
      </c>
      <c r="F173" s="98">
        <v>50.92</v>
      </c>
      <c r="G173" s="28">
        <f t="shared" si="16"/>
        <v>2.6499999999999986</v>
      </c>
      <c r="H173" s="29">
        <f t="shared" si="14"/>
        <v>8.57</v>
      </c>
    </row>
    <row r="174" spans="1:8">
      <c r="A174" s="22">
        <v>11</v>
      </c>
      <c r="B174" s="30" t="s">
        <v>74</v>
      </c>
      <c r="C174" s="24" t="s">
        <v>15</v>
      </c>
      <c r="D174" s="29">
        <v>0.44</v>
      </c>
      <c r="E174" s="25"/>
      <c r="F174" s="98">
        <v>0.5</v>
      </c>
      <c r="G174" s="28">
        <f t="shared" si="16"/>
        <v>-0.5</v>
      </c>
      <c r="H174" s="29">
        <f t="shared" si="14"/>
        <v>-0.06</v>
      </c>
    </row>
    <row r="175" spans="1:8">
      <c r="A175" s="22">
        <v>12</v>
      </c>
      <c r="B175" s="30" t="s">
        <v>91</v>
      </c>
      <c r="C175" s="24" t="s">
        <v>15</v>
      </c>
      <c r="D175" s="29"/>
      <c r="E175" s="25">
        <v>3.87</v>
      </c>
      <c r="F175" s="107">
        <v>2.92</v>
      </c>
      <c r="G175" s="28"/>
      <c r="H175" s="29">
        <f t="shared" si="14"/>
        <v>0.95000000000000018</v>
      </c>
    </row>
    <row r="176" spans="1:8">
      <c r="A176" s="22">
        <v>13</v>
      </c>
      <c r="B176" s="30" t="s">
        <v>26</v>
      </c>
      <c r="C176" s="24" t="s">
        <v>15</v>
      </c>
      <c r="D176" s="29">
        <v>0.76</v>
      </c>
      <c r="E176" s="25">
        <v>5.97</v>
      </c>
      <c r="F176" s="108">
        <v>6.06</v>
      </c>
      <c r="G176" s="28">
        <f t="shared" si="16"/>
        <v>-8.9999999999999858E-2</v>
      </c>
      <c r="H176" s="29">
        <f t="shared" si="14"/>
        <v>0.66999999999999993</v>
      </c>
    </row>
    <row r="177" spans="1:8" ht="15.75" thickBot="1">
      <c r="A177" s="31"/>
      <c r="B177" s="32" t="s">
        <v>27</v>
      </c>
      <c r="C177" s="24" t="s">
        <v>15</v>
      </c>
      <c r="D177" s="34">
        <f>SUM(D164:D176)</f>
        <v>104.62</v>
      </c>
      <c r="E177" s="33">
        <f t="shared" ref="E177:F177" si="17">SUM(E164:E176)-E165+E165</f>
        <v>976.84000000000015</v>
      </c>
      <c r="F177" s="33">
        <f t="shared" si="17"/>
        <v>925.78999999999974</v>
      </c>
      <c r="G177" s="33">
        <f>SUM(G164:G176)</f>
        <v>49.989999999999981</v>
      </c>
      <c r="H177" s="34">
        <f>SUM(H164:H176)</f>
        <v>155.66999999999999</v>
      </c>
    </row>
    <row r="178" spans="1:8" ht="15.75" thickBot="1">
      <c r="A178" s="35" t="s">
        <v>92</v>
      </c>
      <c r="B178" s="35"/>
      <c r="C178" s="35"/>
      <c r="D178" s="35"/>
      <c r="E178" s="35"/>
      <c r="F178" s="35"/>
      <c r="G178" s="35"/>
      <c r="H178" s="35"/>
    </row>
    <row r="179" spans="1:8">
      <c r="A179" s="36">
        <v>1</v>
      </c>
      <c r="B179" s="37" t="s">
        <v>29</v>
      </c>
      <c r="C179" s="38" t="s">
        <v>2</v>
      </c>
      <c r="D179" s="39"/>
      <c r="E179" s="39"/>
      <c r="F179" s="39"/>
      <c r="G179" s="39"/>
      <c r="H179" s="40">
        <v>5169</v>
      </c>
    </row>
    <row r="180" spans="1:8">
      <c r="A180" s="22">
        <v>2</v>
      </c>
      <c r="B180" s="41" t="s">
        <v>30</v>
      </c>
      <c r="C180" s="42" t="s">
        <v>31</v>
      </c>
      <c r="D180" s="43"/>
      <c r="E180" s="43"/>
      <c r="F180" s="43"/>
      <c r="G180" s="43"/>
      <c r="H180" s="44">
        <v>27529</v>
      </c>
    </row>
    <row r="181" spans="1:8">
      <c r="A181" s="22">
        <v>3</v>
      </c>
      <c r="B181" s="41" t="s">
        <v>32</v>
      </c>
      <c r="C181" s="42" t="s">
        <v>33</v>
      </c>
      <c r="D181" s="43"/>
      <c r="E181" s="43"/>
      <c r="F181" s="43"/>
      <c r="G181" s="43"/>
      <c r="H181" s="44">
        <v>144.96</v>
      </c>
    </row>
    <row r="182" spans="1:8">
      <c r="A182" s="22">
        <v>4</v>
      </c>
      <c r="B182" s="41" t="s">
        <v>34</v>
      </c>
      <c r="C182" s="42" t="s">
        <v>33</v>
      </c>
      <c r="D182" s="43"/>
      <c r="E182" s="43"/>
      <c r="F182" s="43"/>
      <c r="G182" s="43"/>
      <c r="H182" s="44">
        <v>12.95</v>
      </c>
    </row>
    <row r="183" spans="1:8">
      <c r="A183" s="22">
        <v>5</v>
      </c>
      <c r="B183" s="41" t="s">
        <v>35</v>
      </c>
      <c r="C183" s="42" t="s">
        <v>36</v>
      </c>
      <c r="D183" s="43"/>
      <c r="E183" s="43"/>
      <c r="F183" s="43"/>
      <c r="G183" s="43"/>
      <c r="H183" s="44">
        <v>69</v>
      </c>
    </row>
    <row r="184" spans="1:8" ht="15.75" thickBot="1">
      <c r="A184" s="45">
        <v>6</v>
      </c>
      <c r="B184" s="46" t="s">
        <v>37</v>
      </c>
      <c r="C184" s="47" t="s">
        <v>36</v>
      </c>
      <c r="D184" s="48"/>
      <c r="E184" s="48"/>
      <c r="F184" s="48"/>
      <c r="G184" s="48"/>
      <c r="H184" s="49">
        <v>69</v>
      </c>
    </row>
    <row r="185" spans="1:8" ht="15.75" thickBot="1">
      <c r="A185" s="50"/>
      <c r="B185" s="50"/>
      <c r="C185" s="50"/>
      <c r="D185" s="50"/>
      <c r="E185" s="50"/>
      <c r="F185" s="50"/>
      <c r="G185" s="50"/>
      <c r="H185" s="50"/>
    </row>
    <row r="186" spans="1:8">
      <c r="A186" s="51" t="s">
        <v>5</v>
      </c>
      <c r="B186" s="52" t="s">
        <v>93</v>
      </c>
      <c r="C186" s="52"/>
      <c r="D186" s="52"/>
      <c r="E186" s="52"/>
      <c r="F186" s="53"/>
      <c r="G186" s="2"/>
      <c r="H186" s="2"/>
    </row>
    <row r="187" spans="1:8" ht="19.5" customHeight="1">
      <c r="A187" s="54">
        <v>1</v>
      </c>
      <c r="B187" s="58" t="s">
        <v>94</v>
      </c>
      <c r="C187" s="59"/>
      <c r="D187" s="59"/>
      <c r="E187" s="60"/>
      <c r="F187" s="56">
        <v>0.15</v>
      </c>
      <c r="G187" s="2"/>
      <c r="H187" s="2"/>
    </row>
    <row r="188" spans="1:8">
      <c r="A188" s="57">
        <v>3</v>
      </c>
      <c r="B188" s="58" t="s">
        <v>81</v>
      </c>
      <c r="C188" s="59"/>
      <c r="D188" s="59"/>
      <c r="E188" s="60"/>
      <c r="F188" s="61">
        <v>1.1200000000000001</v>
      </c>
      <c r="G188" s="2"/>
      <c r="H188" s="2"/>
    </row>
    <row r="189" spans="1:8">
      <c r="A189" s="57">
        <v>4</v>
      </c>
      <c r="B189" t="s">
        <v>95</v>
      </c>
      <c r="F189" s="61">
        <v>9.6300000000000008</v>
      </c>
      <c r="G189" s="2"/>
      <c r="H189" s="2"/>
    </row>
    <row r="190" spans="1:8" ht="19.5" customHeight="1">
      <c r="A190" s="57">
        <v>5</v>
      </c>
      <c r="B190" t="s">
        <v>96</v>
      </c>
      <c r="F190" s="61">
        <v>3.22</v>
      </c>
      <c r="G190" s="2"/>
      <c r="H190" s="2"/>
    </row>
    <row r="191" spans="1:8">
      <c r="A191" s="57">
        <v>6</v>
      </c>
      <c r="B191" t="s">
        <v>97</v>
      </c>
      <c r="F191" s="61">
        <v>1.26</v>
      </c>
      <c r="G191" s="2"/>
      <c r="H191" s="2"/>
    </row>
    <row r="192" spans="1:8">
      <c r="A192" s="57">
        <v>7</v>
      </c>
      <c r="B192" t="s">
        <v>98</v>
      </c>
      <c r="D192" s="105"/>
      <c r="E192" s="106"/>
      <c r="F192" s="61">
        <v>1.2</v>
      </c>
      <c r="G192" s="2"/>
      <c r="H192" s="2"/>
    </row>
    <row r="193" spans="1:8">
      <c r="A193" s="57">
        <v>8</v>
      </c>
      <c r="B193" t="s">
        <v>99</v>
      </c>
      <c r="F193" s="61">
        <v>34.6</v>
      </c>
      <c r="G193" s="2"/>
      <c r="H193" s="2"/>
    </row>
    <row r="194" spans="1:8">
      <c r="A194" s="57"/>
      <c r="B194" s="104"/>
      <c r="C194" s="105"/>
      <c r="D194" s="105"/>
      <c r="E194" s="106"/>
      <c r="F194" s="61"/>
      <c r="G194" s="2"/>
      <c r="H194" s="2"/>
    </row>
    <row r="195" spans="1:8" ht="15.75" thickBot="1">
      <c r="A195" s="57"/>
      <c r="B195" s="65" t="s">
        <v>43</v>
      </c>
      <c r="C195" s="66"/>
      <c r="D195" s="66"/>
      <c r="E195" s="66"/>
      <c r="F195" s="67">
        <f>SUM(F187:F194)</f>
        <v>51.180000000000007</v>
      </c>
      <c r="G195" s="103"/>
      <c r="H195" s="2"/>
    </row>
    <row r="196" spans="1:8" ht="15.75" thickBot="1">
      <c r="A196" s="68"/>
      <c r="B196" s="69"/>
      <c r="C196" s="70"/>
      <c r="D196" s="71"/>
      <c r="E196" s="72"/>
      <c r="F196" s="73"/>
      <c r="G196" s="2"/>
      <c r="H196" s="2"/>
    </row>
    <row r="197" spans="1:8" ht="15.75" thickBot="1">
      <c r="A197" s="45"/>
      <c r="B197" s="46"/>
      <c r="C197" s="38"/>
      <c r="D197" s="84"/>
      <c r="E197" s="85"/>
      <c r="F197" s="73"/>
      <c r="G197" s="2"/>
      <c r="H197" s="2"/>
    </row>
    <row r="198" spans="1:8" ht="15.75" thickBot="1">
      <c r="A198" s="45"/>
      <c r="B198" s="86" t="s">
        <v>86</v>
      </c>
      <c r="C198" s="87" t="s">
        <v>15</v>
      </c>
      <c r="D198" s="86"/>
      <c r="E198" s="85">
        <v>183.56</v>
      </c>
      <c r="F198" s="2"/>
      <c r="G198" s="2"/>
      <c r="H198" s="2"/>
    </row>
    <row r="199" spans="1:8" ht="15.75" thickBot="1">
      <c r="A199" s="45"/>
      <c r="B199" s="86" t="s">
        <v>100</v>
      </c>
      <c r="C199" s="87" t="s">
        <v>15</v>
      </c>
      <c r="D199" s="86"/>
      <c r="E199" s="88">
        <f>F165</f>
        <v>133.37</v>
      </c>
      <c r="F199" s="103"/>
      <c r="G199" s="2"/>
      <c r="H199" s="2"/>
    </row>
    <row r="200" spans="1:8" ht="15.75" thickBot="1">
      <c r="A200" s="45"/>
      <c r="B200" s="86" t="s">
        <v>101</v>
      </c>
      <c r="C200" s="87" t="s">
        <v>15</v>
      </c>
      <c r="D200" s="86"/>
      <c r="E200" s="89">
        <f>F195+E197</f>
        <v>51.180000000000007</v>
      </c>
      <c r="F200" s="2"/>
      <c r="G200" s="2"/>
      <c r="H200" s="2"/>
    </row>
    <row r="201" spans="1:8" ht="15.75" thickBot="1">
      <c r="A201" s="45"/>
      <c r="B201" s="86" t="s">
        <v>102</v>
      </c>
      <c r="C201" s="87" t="s">
        <v>15</v>
      </c>
      <c r="D201" s="86"/>
      <c r="E201" s="88">
        <f>E198+E200-E199</f>
        <v>101.37</v>
      </c>
      <c r="F201" s="2"/>
      <c r="G201" s="2"/>
      <c r="H201" s="2"/>
    </row>
    <row r="202" spans="1:8">
      <c r="A202" s="1"/>
      <c r="B202" s="2"/>
      <c r="C202" s="1"/>
      <c r="D202" s="2"/>
      <c r="E202" s="2"/>
      <c r="F202" s="2"/>
      <c r="G202" s="2"/>
      <c r="H202" s="2"/>
    </row>
    <row r="203" spans="1:8">
      <c r="A203" s="6"/>
      <c r="B203" s="90"/>
      <c r="C203" s="6"/>
      <c r="D203" s="90"/>
      <c r="E203" s="90"/>
      <c r="F203" s="90"/>
      <c r="G203" s="90"/>
      <c r="H203" s="90"/>
    </row>
    <row r="205" spans="1:8" ht="15.75">
      <c r="B205" s="91" t="s">
        <v>69</v>
      </c>
      <c r="C205" s="91"/>
      <c r="D205" s="91"/>
      <c r="E205" s="92" t="s">
        <v>53</v>
      </c>
    </row>
    <row r="208" spans="1:8" ht="15.75">
      <c r="A208" s="1"/>
      <c r="B208" s="3" t="s">
        <v>103</v>
      </c>
      <c r="C208" s="3"/>
      <c r="D208" s="3"/>
      <c r="E208" s="3"/>
      <c r="F208" s="3"/>
      <c r="G208" s="3"/>
      <c r="H208" s="3"/>
    </row>
    <row r="209" spans="1:8">
      <c r="A209" s="1"/>
      <c r="B209" s="4" t="s">
        <v>1</v>
      </c>
      <c r="C209" s="5">
        <v>2151.1</v>
      </c>
      <c r="D209" s="4" t="s">
        <v>2</v>
      </c>
      <c r="E209" s="1"/>
      <c r="F209" s="1"/>
      <c r="G209" s="1"/>
      <c r="H209" s="1"/>
    </row>
    <row r="210" spans="1:8">
      <c r="A210" s="6"/>
      <c r="B210" s="4" t="s">
        <v>3</v>
      </c>
      <c r="C210" s="5">
        <v>96</v>
      </c>
      <c r="D210" s="4" t="s">
        <v>4</v>
      </c>
      <c r="E210" s="7"/>
      <c r="F210" s="7"/>
      <c r="G210" s="7"/>
      <c r="H210" s="7"/>
    </row>
    <row r="211" spans="1:8" ht="15.75" thickBot="1">
      <c r="A211" s="1"/>
      <c r="B211" s="8"/>
      <c r="C211" s="8"/>
      <c r="D211" s="8"/>
      <c r="E211" s="8"/>
      <c r="F211" s="8"/>
      <c r="G211" s="8"/>
      <c r="H211" s="8"/>
    </row>
    <row r="212" spans="1:8">
      <c r="A212" s="9" t="s">
        <v>5</v>
      </c>
      <c r="B212" s="10" t="s">
        <v>6</v>
      </c>
      <c r="C212" s="10" t="s">
        <v>7</v>
      </c>
      <c r="D212" s="11" t="s">
        <v>104</v>
      </c>
      <c r="E212" s="10" t="s">
        <v>9</v>
      </c>
      <c r="F212" s="10"/>
      <c r="G212" s="11" t="s">
        <v>105</v>
      </c>
      <c r="H212" s="12" t="s">
        <v>106</v>
      </c>
    </row>
    <row r="213" spans="1:8" ht="93.75" customHeight="1">
      <c r="A213" s="13"/>
      <c r="B213" s="14"/>
      <c r="C213" s="14"/>
      <c r="D213" s="14"/>
      <c r="E213" s="15" t="s">
        <v>12</v>
      </c>
      <c r="F213" s="16" t="s">
        <v>13</v>
      </c>
      <c r="G213" s="14"/>
      <c r="H213" s="17"/>
    </row>
    <row r="214" spans="1:8" ht="15.75" thickBot="1">
      <c r="A214" s="18">
        <v>1</v>
      </c>
      <c r="B214" s="19">
        <v>2</v>
      </c>
      <c r="C214" s="19">
        <v>3</v>
      </c>
      <c r="D214" s="19">
        <v>4</v>
      </c>
      <c r="E214" s="94">
        <v>5</v>
      </c>
      <c r="F214" s="95">
        <v>6</v>
      </c>
      <c r="G214" s="19">
        <v>7</v>
      </c>
      <c r="H214" s="21">
        <v>8</v>
      </c>
    </row>
    <row r="215" spans="1:8" ht="15.75" thickTop="1">
      <c r="A215" s="22">
        <v>1</v>
      </c>
      <c r="B215" s="23" t="s">
        <v>14</v>
      </c>
      <c r="C215" s="24" t="s">
        <v>15</v>
      </c>
      <c r="D215" s="29">
        <v>30.95</v>
      </c>
      <c r="E215" s="25">
        <v>220.82</v>
      </c>
      <c r="F215" s="96">
        <v>217.16</v>
      </c>
      <c r="G215" s="28">
        <f>E215-F215</f>
        <v>3.6599999999999966</v>
      </c>
      <c r="H215" s="29">
        <f>D215+E215-F215</f>
        <v>34.609999999999985</v>
      </c>
    </row>
    <row r="216" spans="1:8">
      <c r="A216" s="22">
        <v>2</v>
      </c>
      <c r="B216" s="23" t="s">
        <v>17</v>
      </c>
      <c r="C216" s="24" t="s">
        <v>15</v>
      </c>
      <c r="D216" s="29">
        <v>22.43</v>
      </c>
      <c r="E216" s="25">
        <v>148.31</v>
      </c>
      <c r="F216" s="96">
        <v>147.79</v>
      </c>
      <c r="G216" s="28">
        <f>E216-F216</f>
        <v>0.52000000000001023</v>
      </c>
      <c r="H216" s="29">
        <f t="shared" ref="H216:H231" si="18">D216+E216-F216</f>
        <v>22.950000000000017</v>
      </c>
    </row>
    <row r="217" spans="1:8">
      <c r="A217" s="22">
        <v>3</v>
      </c>
      <c r="B217" s="23" t="s">
        <v>18</v>
      </c>
      <c r="C217" s="24" t="s">
        <v>15</v>
      </c>
      <c r="D217" s="29">
        <v>15.05</v>
      </c>
      <c r="E217" s="25">
        <v>98.07</v>
      </c>
      <c r="F217" s="98">
        <v>97.72</v>
      </c>
      <c r="G217" s="28">
        <f t="shared" ref="G217:G220" si="19">E217-F217</f>
        <v>0.34999999999999432</v>
      </c>
      <c r="H217" s="29">
        <f t="shared" si="18"/>
        <v>15.399999999999991</v>
      </c>
    </row>
    <row r="218" spans="1:8">
      <c r="A218" s="22">
        <v>4</v>
      </c>
      <c r="B218" s="30" t="s">
        <v>19</v>
      </c>
      <c r="C218" s="24" t="s">
        <v>15</v>
      </c>
      <c r="D218" s="29">
        <v>12.41</v>
      </c>
      <c r="E218" s="25">
        <v>80.959999999999994</v>
      </c>
      <c r="F218" s="98">
        <v>80.64</v>
      </c>
      <c r="G218" s="28">
        <f t="shared" si="19"/>
        <v>0.31999999999999318</v>
      </c>
      <c r="H218" s="29">
        <f t="shared" si="18"/>
        <v>12.72999999999999</v>
      </c>
    </row>
    <row r="219" spans="1:8">
      <c r="A219" s="22">
        <v>5</v>
      </c>
      <c r="B219" s="30" t="s">
        <v>20</v>
      </c>
      <c r="C219" s="24" t="s">
        <v>15</v>
      </c>
      <c r="D219" s="29">
        <v>7.05</v>
      </c>
      <c r="E219" s="25">
        <v>49.97</v>
      </c>
      <c r="F219" s="98">
        <v>49.39</v>
      </c>
      <c r="G219" s="28">
        <f t="shared" si="19"/>
        <v>0.57999999999999829</v>
      </c>
      <c r="H219" s="29">
        <f t="shared" si="18"/>
        <v>7.6299999999999955</v>
      </c>
    </row>
    <row r="220" spans="1:8">
      <c r="A220" s="22">
        <v>6</v>
      </c>
      <c r="B220" s="30" t="s">
        <v>21</v>
      </c>
      <c r="C220" s="24" t="s">
        <v>15</v>
      </c>
      <c r="D220" s="29">
        <v>14.75</v>
      </c>
      <c r="E220" s="25">
        <v>126.37</v>
      </c>
      <c r="F220" s="98">
        <v>128.28</v>
      </c>
      <c r="G220" s="28">
        <f t="shared" si="19"/>
        <v>-1.9099999999999966</v>
      </c>
      <c r="H220" s="29">
        <f t="shared" si="18"/>
        <v>12.840000000000003</v>
      </c>
    </row>
    <row r="221" spans="1:8">
      <c r="A221" s="22">
        <v>7</v>
      </c>
      <c r="B221" s="30" t="s">
        <v>22</v>
      </c>
      <c r="C221" s="24" t="s">
        <v>15</v>
      </c>
      <c r="D221" s="29">
        <v>0.9</v>
      </c>
      <c r="E221" s="26"/>
      <c r="F221" s="27">
        <v>0.9</v>
      </c>
      <c r="G221" s="28"/>
      <c r="H221" s="29">
        <f t="shared" si="18"/>
        <v>0</v>
      </c>
    </row>
    <row r="222" spans="1:8">
      <c r="A222" s="22">
        <v>8</v>
      </c>
      <c r="B222" s="30" t="s">
        <v>23</v>
      </c>
      <c r="C222" s="24" t="s">
        <v>15</v>
      </c>
      <c r="D222" s="29">
        <v>14.89</v>
      </c>
      <c r="E222" s="25">
        <v>95.77</v>
      </c>
      <c r="F222" s="98">
        <v>96.11</v>
      </c>
      <c r="G222" s="28">
        <f t="shared" ref="G222:G225" si="20">E222-F222</f>
        <v>-0.34000000000000341</v>
      </c>
      <c r="H222" s="29">
        <f t="shared" si="18"/>
        <v>14.549999999999997</v>
      </c>
    </row>
    <row r="223" spans="1:8">
      <c r="A223" s="22">
        <v>9</v>
      </c>
      <c r="B223" s="30" t="s">
        <v>24</v>
      </c>
      <c r="C223" s="24" t="s">
        <v>15</v>
      </c>
      <c r="D223" s="29">
        <v>27.11</v>
      </c>
      <c r="E223" s="25">
        <v>141.34</v>
      </c>
      <c r="F223" s="98">
        <v>144.4</v>
      </c>
      <c r="G223" s="28">
        <f t="shared" si="20"/>
        <v>-3.0600000000000023</v>
      </c>
      <c r="H223" s="29">
        <f t="shared" si="18"/>
        <v>24.049999999999983</v>
      </c>
    </row>
    <row r="224" spans="1:8">
      <c r="A224" s="22">
        <v>10</v>
      </c>
      <c r="B224" s="30" t="s">
        <v>25</v>
      </c>
      <c r="C224" s="24" t="s">
        <v>15</v>
      </c>
      <c r="D224" s="29">
        <v>8.57</v>
      </c>
      <c r="E224" s="25">
        <v>56.66</v>
      </c>
      <c r="F224" s="98">
        <v>56.46</v>
      </c>
      <c r="G224" s="28">
        <f t="shared" si="20"/>
        <v>0.19999999999999574</v>
      </c>
      <c r="H224" s="29">
        <f t="shared" si="18"/>
        <v>8.7699999999999889</v>
      </c>
    </row>
    <row r="225" spans="1:8">
      <c r="A225" s="22">
        <v>11</v>
      </c>
      <c r="B225" s="30" t="s">
        <v>74</v>
      </c>
      <c r="C225" s="24" t="s">
        <v>15</v>
      </c>
      <c r="D225" s="29">
        <v>-0.06</v>
      </c>
      <c r="E225" s="25"/>
      <c r="F225" s="98">
        <v>-0.06</v>
      </c>
      <c r="G225" s="28">
        <f t="shared" si="20"/>
        <v>0.06</v>
      </c>
      <c r="H225" s="29">
        <f t="shared" si="18"/>
        <v>0</v>
      </c>
    </row>
    <row r="226" spans="1:8">
      <c r="A226" s="22">
        <v>12</v>
      </c>
      <c r="B226" s="30" t="s">
        <v>91</v>
      </c>
      <c r="C226" s="24" t="s">
        <v>15</v>
      </c>
      <c r="D226" s="29">
        <v>0.95</v>
      </c>
      <c r="E226" s="25">
        <v>7.74</v>
      </c>
      <c r="F226" s="107">
        <v>7.6</v>
      </c>
      <c r="G226" s="28"/>
      <c r="H226" s="29">
        <f t="shared" si="18"/>
        <v>1.0899999999999999</v>
      </c>
    </row>
    <row r="227" spans="1:8">
      <c r="A227" s="22">
        <v>13</v>
      </c>
      <c r="B227" s="30" t="s">
        <v>26</v>
      </c>
      <c r="C227" s="24" t="s">
        <v>15</v>
      </c>
      <c r="D227" s="29">
        <v>0.67</v>
      </c>
      <c r="E227" s="25">
        <v>6.27</v>
      </c>
      <c r="F227" s="108">
        <v>6.28</v>
      </c>
      <c r="G227" s="28">
        <f t="shared" ref="G227:G231" si="21">E227-F227</f>
        <v>-1.0000000000000675E-2</v>
      </c>
      <c r="H227" s="29">
        <f t="shared" si="18"/>
        <v>0.65999999999999925</v>
      </c>
    </row>
    <row r="228" spans="1:8">
      <c r="A228" s="109">
        <v>14</v>
      </c>
      <c r="B228" s="110" t="s">
        <v>107</v>
      </c>
      <c r="C228" s="24" t="s">
        <v>15</v>
      </c>
      <c r="D228" s="111"/>
      <c r="E228" s="112">
        <v>5.09</v>
      </c>
      <c r="F228" s="108">
        <v>4.3899999999999997</v>
      </c>
      <c r="G228" s="113">
        <f t="shared" si="21"/>
        <v>0.70000000000000018</v>
      </c>
      <c r="H228" s="29">
        <f t="shared" si="18"/>
        <v>0.70000000000000018</v>
      </c>
    </row>
    <row r="229" spans="1:8">
      <c r="A229" s="109">
        <v>15</v>
      </c>
      <c r="B229" s="110" t="s">
        <v>108</v>
      </c>
      <c r="C229" s="24" t="s">
        <v>15</v>
      </c>
      <c r="D229" s="111"/>
      <c r="E229" s="112">
        <v>6.11</v>
      </c>
      <c r="F229" s="108">
        <v>5.28</v>
      </c>
      <c r="G229" s="113">
        <f t="shared" si="21"/>
        <v>0.83000000000000007</v>
      </c>
      <c r="H229" s="29">
        <f t="shared" si="18"/>
        <v>0.83000000000000007</v>
      </c>
    </row>
    <row r="230" spans="1:8">
      <c r="A230" s="109">
        <v>16</v>
      </c>
      <c r="B230" s="110" t="s">
        <v>109</v>
      </c>
      <c r="C230" s="24" t="s">
        <v>15</v>
      </c>
      <c r="D230" s="111"/>
      <c r="E230" s="112">
        <v>10.54</v>
      </c>
      <c r="F230" s="108">
        <v>8.1300000000000008</v>
      </c>
      <c r="G230" s="113">
        <f t="shared" si="21"/>
        <v>2.4099999999999984</v>
      </c>
      <c r="H230" s="29">
        <f t="shared" si="18"/>
        <v>2.4099999999999984</v>
      </c>
    </row>
    <row r="231" spans="1:8">
      <c r="A231" s="109">
        <v>17</v>
      </c>
      <c r="B231" s="110" t="s">
        <v>110</v>
      </c>
      <c r="C231" s="24" t="s">
        <v>15</v>
      </c>
      <c r="D231" s="111"/>
      <c r="E231" s="112">
        <v>22.68</v>
      </c>
      <c r="F231" s="108">
        <v>17.5</v>
      </c>
      <c r="G231" s="113">
        <f t="shared" si="21"/>
        <v>5.18</v>
      </c>
      <c r="H231" s="29">
        <f t="shared" si="18"/>
        <v>5.18</v>
      </c>
    </row>
    <row r="232" spans="1:8" ht="15.75" thickBot="1">
      <c r="A232" s="31"/>
      <c r="B232" s="32" t="s">
        <v>27</v>
      </c>
      <c r="C232" s="24" t="s">
        <v>15</v>
      </c>
      <c r="D232" s="34">
        <f>SUM(D215:D231)</f>
        <v>155.66999999999996</v>
      </c>
      <c r="E232" s="33">
        <f>SUM(E215:E231)</f>
        <v>1076.6999999999998</v>
      </c>
      <c r="F232" s="33">
        <f>SUM(F215:F231)</f>
        <v>1067.97</v>
      </c>
      <c r="G232" s="33">
        <f>SUM(G215:G231)</f>
        <v>9.4899999999999842</v>
      </c>
      <c r="H232" s="34">
        <f>SUM(H215:H231)</f>
        <v>164.39999999999995</v>
      </c>
    </row>
    <row r="233" spans="1:8" ht="15.75" thickBot="1">
      <c r="A233" s="35" t="s">
        <v>111</v>
      </c>
      <c r="B233" s="35"/>
      <c r="C233" s="35"/>
      <c r="D233" s="35"/>
      <c r="E233" s="35"/>
      <c r="F233" s="35"/>
      <c r="G233" s="35"/>
      <c r="H233" s="35"/>
    </row>
    <row r="234" spans="1:8">
      <c r="A234" s="36">
        <v>1</v>
      </c>
      <c r="B234" s="37" t="s">
        <v>29</v>
      </c>
      <c r="C234" s="38" t="s">
        <v>2</v>
      </c>
      <c r="D234" s="39"/>
      <c r="E234" s="39"/>
      <c r="F234" s="39"/>
      <c r="G234" s="39"/>
      <c r="H234" s="40">
        <v>5009</v>
      </c>
    </row>
    <row r="235" spans="1:8">
      <c r="A235" s="22">
        <v>2</v>
      </c>
      <c r="B235" s="41" t="s">
        <v>30</v>
      </c>
      <c r="C235" s="42" t="s">
        <v>31</v>
      </c>
      <c r="D235" s="43"/>
      <c r="E235" s="43"/>
      <c r="F235" s="43"/>
      <c r="G235" s="43"/>
      <c r="H235" s="44">
        <v>26015</v>
      </c>
    </row>
    <row r="236" spans="1:8">
      <c r="A236" s="22">
        <v>3</v>
      </c>
      <c r="B236" s="41" t="s">
        <v>32</v>
      </c>
      <c r="C236" s="42" t="s">
        <v>33</v>
      </c>
      <c r="D236" s="43"/>
      <c r="E236" s="43"/>
      <c r="F236" s="43"/>
      <c r="G236" s="43"/>
      <c r="H236" s="44">
        <v>144.96</v>
      </c>
    </row>
    <row r="237" spans="1:8">
      <c r="A237" s="22">
        <v>4</v>
      </c>
      <c r="B237" s="41" t="s">
        <v>34</v>
      </c>
      <c r="C237" s="42" t="s">
        <v>33</v>
      </c>
      <c r="D237" s="43"/>
      <c r="E237" s="43"/>
      <c r="F237" s="43"/>
      <c r="G237" s="43"/>
      <c r="H237" s="44">
        <v>16.399999999999999</v>
      </c>
    </row>
    <row r="238" spans="1:8">
      <c r="A238" s="22">
        <v>5</v>
      </c>
      <c r="B238" s="41" t="s">
        <v>35</v>
      </c>
      <c r="C238" s="42" t="s">
        <v>36</v>
      </c>
      <c r="D238" s="43"/>
      <c r="E238" s="43"/>
      <c r="F238" s="43"/>
      <c r="G238" s="43"/>
      <c r="H238" s="44">
        <v>60</v>
      </c>
    </row>
    <row r="239" spans="1:8" ht="15.75" thickBot="1">
      <c r="A239" s="45">
        <v>6</v>
      </c>
      <c r="B239" s="46" t="s">
        <v>37</v>
      </c>
      <c r="C239" s="47" t="s">
        <v>36</v>
      </c>
      <c r="D239" s="48"/>
      <c r="E239" s="48"/>
      <c r="F239" s="48"/>
      <c r="G239" s="48"/>
      <c r="H239" s="49">
        <v>60</v>
      </c>
    </row>
    <row r="240" spans="1:8" ht="15.75" thickBot="1">
      <c r="A240" s="50"/>
      <c r="B240" s="50"/>
      <c r="C240" s="50"/>
      <c r="D240" s="50"/>
      <c r="E240" s="50"/>
      <c r="F240" s="50"/>
      <c r="G240" s="50"/>
      <c r="H240" s="50"/>
    </row>
    <row r="241" spans="1:8">
      <c r="A241" s="51" t="s">
        <v>5</v>
      </c>
      <c r="B241" s="52" t="s">
        <v>112</v>
      </c>
      <c r="C241" s="52"/>
      <c r="D241" s="52"/>
      <c r="E241" s="52"/>
      <c r="F241" s="53"/>
      <c r="G241" s="2"/>
      <c r="H241" s="2"/>
    </row>
    <row r="242" spans="1:8">
      <c r="A242" s="54">
        <v>1</v>
      </c>
      <c r="B242" s="58" t="s">
        <v>113</v>
      </c>
      <c r="C242" s="59"/>
      <c r="D242" s="59"/>
      <c r="E242" s="60"/>
      <c r="F242" s="56">
        <v>2.96</v>
      </c>
      <c r="G242" s="2"/>
      <c r="H242" s="2"/>
    </row>
    <row r="243" spans="1:8">
      <c r="A243" s="57">
        <v>3</v>
      </c>
      <c r="B243" s="58" t="s">
        <v>81</v>
      </c>
      <c r="C243" s="59"/>
      <c r="D243" s="59"/>
      <c r="E243" s="60"/>
      <c r="F243" s="61">
        <v>1.33</v>
      </c>
      <c r="G243" s="2"/>
      <c r="H243" s="2"/>
    </row>
    <row r="244" spans="1:8">
      <c r="A244" s="57">
        <v>4</v>
      </c>
      <c r="B244" s="114" t="s">
        <v>114</v>
      </c>
      <c r="C244" s="115"/>
      <c r="D244" s="115"/>
      <c r="E244" s="96"/>
      <c r="F244" s="61">
        <v>41.03</v>
      </c>
      <c r="G244" s="2"/>
      <c r="H244" s="2"/>
    </row>
    <row r="245" spans="1:8">
      <c r="A245" s="57">
        <v>5</v>
      </c>
      <c r="B245" s="114" t="s">
        <v>115</v>
      </c>
      <c r="C245" s="115"/>
      <c r="D245" s="115"/>
      <c r="E245" s="96"/>
      <c r="F245" s="61">
        <v>24.88</v>
      </c>
      <c r="G245" s="2"/>
      <c r="H245" s="2"/>
    </row>
    <row r="246" spans="1:8">
      <c r="A246" s="57">
        <v>6</v>
      </c>
      <c r="B246" s="114" t="s">
        <v>116</v>
      </c>
      <c r="C246" s="115"/>
      <c r="D246" s="115"/>
      <c r="E246" s="96"/>
      <c r="F246" s="61">
        <v>80.5</v>
      </c>
      <c r="G246" s="2"/>
      <c r="H246" s="2"/>
    </row>
    <row r="247" spans="1:8">
      <c r="A247" s="57">
        <v>7</v>
      </c>
      <c r="B247" s="114" t="s">
        <v>117</v>
      </c>
      <c r="C247" s="115"/>
      <c r="D247" s="101"/>
      <c r="E247" s="102"/>
      <c r="F247" s="61">
        <v>14.46</v>
      </c>
      <c r="G247" s="2"/>
      <c r="H247" s="2"/>
    </row>
    <row r="248" spans="1:8">
      <c r="A248" s="57">
        <v>8</v>
      </c>
      <c r="B248" s="114" t="s">
        <v>118</v>
      </c>
      <c r="C248" s="115"/>
      <c r="D248" s="115"/>
      <c r="E248" s="96"/>
      <c r="F248" s="61">
        <v>3.55</v>
      </c>
      <c r="G248" s="2"/>
      <c r="H248" s="2"/>
    </row>
    <row r="249" spans="1:8">
      <c r="A249" s="57">
        <v>9</v>
      </c>
      <c r="B249" s="114" t="s">
        <v>119</v>
      </c>
      <c r="C249" s="115"/>
      <c r="D249" s="115"/>
      <c r="E249" s="96"/>
      <c r="F249" s="61">
        <v>17.21</v>
      </c>
      <c r="G249" s="2"/>
      <c r="H249" s="2"/>
    </row>
    <row r="250" spans="1:8">
      <c r="A250" s="57">
        <v>10</v>
      </c>
      <c r="B250" s="114" t="s">
        <v>120</v>
      </c>
      <c r="C250" s="115"/>
      <c r="D250" s="115"/>
      <c r="E250" s="96"/>
      <c r="F250" s="61">
        <v>1.37</v>
      </c>
      <c r="G250" s="2"/>
      <c r="H250" s="2"/>
    </row>
    <row r="251" spans="1:8">
      <c r="A251" s="57">
        <v>11</v>
      </c>
      <c r="B251" s="114" t="s">
        <v>121</v>
      </c>
      <c r="C251" s="115"/>
      <c r="D251" s="115"/>
      <c r="E251" s="96"/>
      <c r="F251" s="61">
        <v>0.4</v>
      </c>
      <c r="G251" s="2"/>
      <c r="H251" s="2"/>
    </row>
    <row r="252" spans="1:8">
      <c r="A252" s="57">
        <v>12</v>
      </c>
      <c r="B252" s="100" t="s">
        <v>122</v>
      </c>
      <c r="C252" s="101"/>
      <c r="D252" s="101"/>
      <c r="E252" s="102"/>
      <c r="F252" s="61">
        <v>1.81</v>
      </c>
      <c r="G252" s="2"/>
      <c r="H252" s="2"/>
    </row>
    <row r="253" spans="1:8" ht="15.75" thickBot="1">
      <c r="A253" s="57"/>
      <c r="B253" s="65" t="s">
        <v>43</v>
      </c>
      <c r="C253" s="66"/>
      <c r="D253" s="66"/>
      <c r="E253" s="66"/>
      <c r="F253" s="67">
        <f>SUM(F242:F252)</f>
        <v>189.50000000000003</v>
      </c>
      <c r="G253" s="103"/>
      <c r="H253" s="2"/>
    </row>
    <row r="254" spans="1:8" ht="15.75" thickBot="1">
      <c r="A254" s="68"/>
      <c r="B254" s="69"/>
      <c r="C254" s="70"/>
      <c r="D254" s="71"/>
      <c r="E254" s="72"/>
      <c r="F254" s="73"/>
      <c r="G254" s="2"/>
      <c r="H254" s="2"/>
    </row>
    <row r="255" spans="1:8" ht="15.75" thickBot="1">
      <c r="A255" s="45"/>
      <c r="B255" s="46"/>
      <c r="C255" s="38"/>
      <c r="D255" s="84"/>
      <c r="E255" s="85"/>
      <c r="F255" s="73"/>
      <c r="G255" s="2"/>
      <c r="H255" s="2"/>
    </row>
    <row r="256" spans="1:8" ht="15.75" thickBot="1">
      <c r="A256" s="45"/>
      <c r="B256" s="86" t="s">
        <v>102</v>
      </c>
      <c r="C256" s="87" t="s">
        <v>15</v>
      </c>
      <c r="D256" s="86"/>
      <c r="E256" s="85">
        <v>101.37</v>
      </c>
      <c r="F256" s="2"/>
      <c r="G256" s="2"/>
      <c r="H256" s="2"/>
    </row>
    <row r="257" spans="1:8" ht="15.75" thickBot="1">
      <c r="A257" s="45"/>
      <c r="B257" s="86" t="s">
        <v>123</v>
      </c>
      <c r="C257" s="87" t="s">
        <v>15</v>
      </c>
      <c r="D257" s="86"/>
      <c r="E257" s="88">
        <f>F216</f>
        <v>147.79</v>
      </c>
      <c r="F257" s="103"/>
      <c r="G257" s="2"/>
      <c r="H257" s="2"/>
    </row>
    <row r="258" spans="1:8" ht="15.75" thickBot="1">
      <c r="A258" s="45"/>
      <c r="B258" s="86" t="s">
        <v>124</v>
      </c>
      <c r="C258" s="87" t="s">
        <v>15</v>
      </c>
      <c r="D258" s="86"/>
      <c r="E258" s="89">
        <f>F253+E255</f>
        <v>189.50000000000003</v>
      </c>
      <c r="F258" s="2"/>
      <c r="G258" s="2"/>
      <c r="H258" s="2"/>
    </row>
    <row r="259" spans="1:8" ht="15.75" thickBot="1">
      <c r="A259" s="45"/>
      <c r="B259" s="86" t="s">
        <v>125</v>
      </c>
      <c r="C259" s="87" t="s">
        <v>15</v>
      </c>
      <c r="D259" s="86"/>
      <c r="E259" s="88">
        <f>E256+E258-E257</f>
        <v>143.08000000000001</v>
      </c>
      <c r="F259" s="2"/>
      <c r="G259" s="2"/>
      <c r="H259" s="2"/>
    </row>
    <row r="260" spans="1:8">
      <c r="A260" s="1"/>
      <c r="B260" s="2"/>
      <c r="C260" s="1"/>
      <c r="D260" s="2"/>
      <c r="E260" s="2"/>
      <c r="F260" s="2"/>
      <c r="G260" s="2"/>
      <c r="H260" s="2"/>
    </row>
    <row r="261" spans="1:8">
      <c r="A261" s="6"/>
      <c r="B261" s="90"/>
      <c r="C261" s="6"/>
      <c r="D261" s="90"/>
      <c r="E261" s="90"/>
      <c r="F261" s="90"/>
      <c r="G261" s="90"/>
      <c r="H261" s="90"/>
    </row>
    <row r="263" spans="1:8" ht="15.75">
      <c r="B263" s="91" t="s">
        <v>69</v>
      </c>
      <c r="C263" s="91"/>
      <c r="D263" s="91"/>
      <c r="E263" s="92" t="s">
        <v>53</v>
      </c>
    </row>
    <row r="266" spans="1:8" ht="15.75">
      <c r="A266" s="1"/>
      <c r="B266" s="3" t="s">
        <v>126</v>
      </c>
      <c r="C266" s="3"/>
      <c r="D266" s="3"/>
      <c r="E266" s="3"/>
      <c r="F266" s="3"/>
      <c r="G266" s="3"/>
      <c r="H266" s="3"/>
    </row>
    <row r="267" spans="1:8">
      <c r="A267" s="1"/>
      <c r="B267" s="4" t="s">
        <v>1</v>
      </c>
      <c r="C267" s="5">
        <v>2151.1</v>
      </c>
      <c r="D267" s="4" t="s">
        <v>2</v>
      </c>
      <c r="E267" s="1"/>
      <c r="F267" s="1"/>
      <c r="G267" s="1"/>
      <c r="H267" s="1"/>
    </row>
    <row r="268" spans="1:8">
      <c r="A268" s="6"/>
      <c r="B268" s="4" t="s">
        <v>3</v>
      </c>
      <c r="C268" s="5">
        <v>97</v>
      </c>
      <c r="D268" s="4" t="s">
        <v>4</v>
      </c>
      <c r="E268" s="7"/>
      <c r="F268" s="7"/>
      <c r="G268" s="7"/>
      <c r="H268" s="7"/>
    </row>
    <row r="269" spans="1:8" ht="15.75" thickBot="1">
      <c r="A269" s="1"/>
      <c r="B269" s="8"/>
      <c r="C269" s="8"/>
      <c r="D269" s="8"/>
      <c r="E269" s="8"/>
      <c r="F269" s="8"/>
      <c r="G269" s="8"/>
      <c r="H269" s="8"/>
    </row>
    <row r="270" spans="1:8">
      <c r="A270" s="9" t="s">
        <v>5</v>
      </c>
      <c r="B270" s="10" t="s">
        <v>6</v>
      </c>
      <c r="C270" s="10" t="s">
        <v>7</v>
      </c>
      <c r="D270" s="11" t="s">
        <v>104</v>
      </c>
      <c r="E270" s="10" t="s">
        <v>9</v>
      </c>
      <c r="F270" s="10"/>
      <c r="G270" s="11" t="s">
        <v>105</v>
      </c>
      <c r="H270" s="12" t="s">
        <v>106</v>
      </c>
    </row>
    <row r="271" spans="1:8" ht="75">
      <c r="A271" s="13"/>
      <c r="B271" s="14"/>
      <c r="C271" s="14"/>
      <c r="D271" s="14"/>
      <c r="E271" s="15" t="s">
        <v>12</v>
      </c>
      <c r="F271" s="16" t="s">
        <v>13</v>
      </c>
      <c r="G271" s="14"/>
      <c r="H271" s="17"/>
    </row>
    <row r="272" spans="1:8" ht="15.75" thickBot="1">
      <c r="A272" s="18">
        <v>1</v>
      </c>
      <c r="B272" s="19">
        <v>2</v>
      </c>
      <c r="C272" s="19">
        <v>3</v>
      </c>
      <c r="D272" s="19">
        <v>4</v>
      </c>
      <c r="E272" s="94">
        <v>5</v>
      </c>
      <c r="F272" s="95">
        <v>6</v>
      </c>
      <c r="G272" s="19">
        <v>7</v>
      </c>
      <c r="H272" s="21">
        <v>8</v>
      </c>
    </row>
    <row r="273" spans="1:8" ht="15.75" thickTop="1">
      <c r="A273" s="22">
        <v>1</v>
      </c>
      <c r="B273" s="23" t="s">
        <v>14</v>
      </c>
      <c r="C273" s="24" t="s">
        <v>15</v>
      </c>
      <c r="D273" s="29">
        <v>34.61</v>
      </c>
      <c r="E273" s="25">
        <v>233.58</v>
      </c>
      <c r="F273" s="96">
        <v>231.58</v>
      </c>
      <c r="G273" s="28">
        <f>E273-F273</f>
        <v>2</v>
      </c>
      <c r="H273" s="29">
        <f>D273+E273-F273</f>
        <v>36.609999999999985</v>
      </c>
    </row>
    <row r="274" spans="1:8">
      <c r="A274" s="22">
        <v>2</v>
      </c>
      <c r="B274" s="23" t="s">
        <v>17</v>
      </c>
      <c r="C274" s="24" t="s">
        <v>15</v>
      </c>
      <c r="D274" s="29">
        <v>22.95</v>
      </c>
      <c r="E274" s="25">
        <v>156.43</v>
      </c>
      <c r="F274" s="96">
        <v>155.47</v>
      </c>
      <c r="G274" s="28">
        <f>E274-F274</f>
        <v>0.96000000000000796</v>
      </c>
      <c r="H274" s="29">
        <f t="shared" ref="H274:H289" si="22">D274+E274-F274</f>
        <v>23.909999999999997</v>
      </c>
    </row>
    <row r="275" spans="1:8">
      <c r="A275" s="22">
        <v>3</v>
      </c>
      <c r="B275" s="23" t="s">
        <v>18</v>
      </c>
      <c r="C275" s="24" t="s">
        <v>15</v>
      </c>
      <c r="D275" s="29">
        <v>15.41</v>
      </c>
      <c r="E275" s="25">
        <v>104.44</v>
      </c>
      <c r="F275" s="98">
        <v>104.65</v>
      </c>
      <c r="G275" s="28">
        <f t="shared" ref="G275:G278" si="23">E275-F275</f>
        <v>-0.21000000000000796</v>
      </c>
      <c r="H275" s="29">
        <f t="shared" si="22"/>
        <v>15.199999999999989</v>
      </c>
    </row>
    <row r="276" spans="1:8">
      <c r="A276" s="22">
        <v>4</v>
      </c>
      <c r="B276" s="30" t="s">
        <v>19</v>
      </c>
      <c r="C276" s="24" t="s">
        <v>15</v>
      </c>
      <c r="D276" s="29">
        <v>12.73</v>
      </c>
      <c r="E276" s="25">
        <v>86.3</v>
      </c>
      <c r="F276" s="98">
        <v>86.48</v>
      </c>
      <c r="G276" s="28">
        <f t="shared" si="23"/>
        <v>-0.18000000000000682</v>
      </c>
      <c r="H276" s="29">
        <f t="shared" si="22"/>
        <v>12.549999999999997</v>
      </c>
    </row>
    <row r="277" spans="1:8">
      <c r="A277" s="22">
        <v>5</v>
      </c>
      <c r="B277" s="30" t="s">
        <v>20</v>
      </c>
      <c r="C277" s="24" t="s">
        <v>15</v>
      </c>
      <c r="D277" s="29">
        <v>7.63</v>
      </c>
      <c r="E277" s="25">
        <v>53.29</v>
      </c>
      <c r="F277" s="98">
        <v>53.2</v>
      </c>
      <c r="G277" s="28">
        <f t="shared" si="23"/>
        <v>8.9999999999996305E-2</v>
      </c>
      <c r="H277" s="29">
        <f t="shared" si="22"/>
        <v>7.7199999999999989</v>
      </c>
    </row>
    <row r="278" spans="1:8">
      <c r="A278" s="22">
        <v>6</v>
      </c>
      <c r="B278" s="30" t="s">
        <v>21</v>
      </c>
      <c r="C278" s="24" t="s">
        <v>15</v>
      </c>
      <c r="D278" s="29">
        <v>12.84</v>
      </c>
      <c r="E278" s="25">
        <v>85.37</v>
      </c>
      <c r="F278" s="98">
        <v>84.57</v>
      </c>
      <c r="G278" s="28">
        <f t="shared" si="23"/>
        <v>0.80000000000001137</v>
      </c>
      <c r="H278" s="29">
        <f t="shared" si="22"/>
        <v>13.640000000000015</v>
      </c>
    </row>
    <row r="279" spans="1:8">
      <c r="A279" s="22">
        <v>7</v>
      </c>
      <c r="B279" s="30" t="s">
        <v>22</v>
      </c>
      <c r="C279" s="24" t="s">
        <v>15</v>
      </c>
      <c r="D279" s="29">
        <v>0.9</v>
      </c>
      <c r="E279" s="26"/>
      <c r="F279" s="27">
        <v>0.9</v>
      </c>
      <c r="G279" s="28"/>
      <c r="H279" s="29">
        <f t="shared" si="22"/>
        <v>0</v>
      </c>
    </row>
    <row r="280" spans="1:8">
      <c r="A280" s="22">
        <v>8</v>
      </c>
      <c r="B280" s="30" t="s">
        <v>23</v>
      </c>
      <c r="C280" s="24" t="s">
        <v>15</v>
      </c>
      <c r="D280" s="29">
        <v>14.56</v>
      </c>
      <c r="E280" s="25">
        <v>95.77</v>
      </c>
      <c r="F280" s="98">
        <v>95.88</v>
      </c>
      <c r="G280" s="28">
        <f t="shared" ref="G280:G283" si="24">E280-F280</f>
        <v>-0.10999999999999943</v>
      </c>
      <c r="H280" s="29">
        <f t="shared" si="22"/>
        <v>14.450000000000003</v>
      </c>
    </row>
    <row r="281" spans="1:8">
      <c r="A281" s="22">
        <v>9</v>
      </c>
      <c r="B281" s="30" t="s">
        <v>24</v>
      </c>
      <c r="C281" s="24" t="s">
        <v>15</v>
      </c>
      <c r="D281" s="29">
        <v>27.11</v>
      </c>
      <c r="E281" s="25">
        <v>141.34</v>
      </c>
      <c r="F281" s="98">
        <v>144.4</v>
      </c>
      <c r="G281" s="28">
        <f t="shared" si="24"/>
        <v>-3.0600000000000023</v>
      </c>
      <c r="H281" s="29">
        <f t="shared" si="22"/>
        <v>24.049999999999983</v>
      </c>
    </row>
    <row r="282" spans="1:8">
      <c r="A282" s="22">
        <v>10</v>
      </c>
      <c r="B282" s="30" t="s">
        <v>25</v>
      </c>
      <c r="C282" s="24" t="s">
        <v>15</v>
      </c>
      <c r="D282" s="29">
        <v>8.77</v>
      </c>
      <c r="E282" s="25">
        <v>59.88</v>
      </c>
      <c r="F282" s="98">
        <v>59.5</v>
      </c>
      <c r="G282" s="28">
        <f t="shared" si="24"/>
        <v>0.38000000000000256</v>
      </c>
      <c r="H282" s="29">
        <f t="shared" si="22"/>
        <v>9.1500000000000057</v>
      </c>
    </row>
    <row r="283" spans="1:8">
      <c r="A283" s="22">
        <v>11</v>
      </c>
      <c r="B283" s="30" t="s">
        <v>74</v>
      </c>
      <c r="C283" s="24" t="s">
        <v>15</v>
      </c>
      <c r="D283" s="29">
        <v>24.05</v>
      </c>
      <c r="E283" s="25">
        <v>165.86</v>
      </c>
      <c r="F283" s="98">
        <v>164.37</v>
      </c>
      <c r="G283" s="28">
        <f t="shared" si="24"/>
        <v>1.4900000000000091</v>
      </c>
      <c r="H283" s="29">
        <f t="shared" si="22"/>
        <v>25.54000000000002</v>
      </c>
    </row>
    <row r="284" spans="1:8">
      <c r="A284" s="22">
        <v>12</v>
      </c>
      <c r="B284" s="30" t="s">
        <v>91</v>
      </c>
      <c r="C284" s="24" t="s">
        <v>15</v>
      </c>
      <c r="D284" s="29">
        <v>1.0900000000000001</v>
      </c>
      <c r="E284" s="25">
        <v>8</v>
      </c>
      <c r="F284" s="107">
        <v>7.88</v>
      </c>
      <c r="G284" s="28"/>
      <c r="H284" s="29">
        <f t="shared" si="22"/>
        <v>1.21</v>
      </c>
    </row>
    <row r="285" spans="1:8">
      <c r="A285" s="22">
        <v>13</v>
      </c>
      <c r="B285" s="30" t="s">
        <v>26</v>
      </c>
      <c r="C285" s="24" t="s">
        <v>15</v>
      </c>
      <c r="D285" s="29">
        <v>0.65</v>
      </c>
      <c r="E285" s="25">
        <v>6.62</v>
      </c>
      <c r="F285" s="108">
        <v>6.63</v>
      </c>
      <c r="G285" s="28">
        <f t="shared" ref="G285:G289" si="25">E285-F285</f>
        <v>-9.9999999999997868E-3</v>
      </c>
      <c r="H285" s="29">
        <f t="shared" si="22"/>
        <v>0.64000000000000057</v>
      </c>
    </row>
    <row r="286" spans="1:8">
      <c r="A286" s="109">
        <v>14</v>
      </c>
      <c r="B286" s="110" t="s">
        <v>107</v>
      </c>
      <c r="C286" s="24" t="s">
        <v>15</v>
      </c>
      <c r="D286" s="111">
        <v>0.7</v>
      </c>
      <c r="E286" s="112">
        <v>5.34</v>
      </c>
      <c r="F286" s="108">
        <v>5.24</v>
      </c>
      <c r="G286" s="113">
        <f t="shared" si="25"/>
        <v>9.9999999999999645E-2</v>
      </c>
      <c r="H286" s="29">
        <f t="shared" si="22"/>
        <v>0.79999999999999982</v>
      </c>
    </row>
    <row r="287" spans="1:8">
      <c r="A287" s="109">
        <v>15</v>
      </c>
      <c r="B287" s="110" t="s">
        <v>108</v>
      </c>
      <c r="C287" s="24" t="s">
        <v>15</v>
      </c>
      <c r="D287" s="111">
        <v>0.83</v>
      </c>
      <c r="E287" s="112">
        <v>6.51</v>
      </c>
      <c r="F287" s="108">
        <v>6.37</v>
      </c>
      <c r="G287" s="113">
        <f t="shared" si="25"/>
        <v>0.13999999999999968</v>
      </c>
      <c r="H287" s="29">
        <f t="shared" si="22"/>
        <v>0.96999999999999975</v>
      </c>
    </row>
    <row r="288" spans="1:8">
      <c r="A288" s="109">
        <v>16</v>
      </c>
      <c r="B288" s="110" t="s">
        <v>109</v>
      </c>
      <c r="C288" s="24" t="s">
        <v>15</v>
      </c>
      <c r="D288" s="111">
        <v>2.41</v>
      </c>
      <c r="E288" s="112">
        <v>12.31</v>
      </c>
      <c r="F288" s="108">
        <v>10.130000000000001</v>
      </c>
      <c r="G288" s="113">
        <f t="shared" si="25"/>
        <v>2.1799999999999997</v>
      </c>
      <c r="H288" s="29">
        <f t="shared" si="22"/>
        <v>4.59</v>
      </c>
    </row>
    <row r="289" spans="1:8">
      <c r="A289" s="109">
        <v>17</v>
      </c>
      <c r="B289" s="110" t="s">
        <v>110</v>
      </c>
      <c r="C289" s="24" t="s">
        <v>15</v>
      </c>
      <c r="D289" s="111">
        <v>5.18</v>
      </c>
      <c r="E289" s="112">
        <v>26.5</v>
      </c>
      <c r="F289" s="108">
        <v>21.81</v>
      </c>
      <c r="G289" s="113">
        <f t="shared" si="25"/>
        <v>4.6900000000000013</v>
      </c>
      <c r="H289" s="29">
        <f t="shared" si="22"/>
        <v>9.870000000000001</v>
      </c>
    </row>
    <row r="290" spans="1:8" ht="15.75" thickBot="1">
      <c r="A290" s="31"/>
      <c r="B290" s="32" t="s">
        <v>27</v>
      </c>
      <c r="C290" s="24" t="s">
        <v>15</v>
      </c>
      <c r="D290" s="34">
        <f>SUM(D273:D289)</f>
        <v>192.42000000000004</v>
      </c>
      <c r="E290" s="33">
        <f>SUM(E273:E289)</f>
        <v>1247.5399999999997</v>
      </c>
      <c r="F290" s="33">
        <f>SUM(F273:F289)</f>
        <v>1239.0600000000002</v>
      </c>
      <c r="G290" s="33">
        <f>SUM(G273:G289)</f>
        <v>9.2600000000000122</v>
      </c>
      <c r="H290" s="34">
        <f>SUM(H273:H289)</f>
        <v>200.90000000000003</v>
      </c>
    </row>
    <row r="291" spans="1:8" ht="15.75" thickBot="1">
      <c r="A291" s="35" t="s">
        <v>127</v>
      </c>
      <c r="B291" s="35"/>
      <c r="C291" s="35"/>
      <c r="D291" s="35"/>
      <c r="E291" s="35"/>
      <c r="F291" s="35"/>
      <c r="G291" s="35"/>
      <c r="H291" s="35"/>
    </row>
    <row r="292" spans="1:8">
      <c r="A292" s="36">
        <v>1</v>
      </c>
      <c r="B292" s="37" t="s">
        <v>29</v>
      </c>
      <c r="C292" s="38" t="s">
        <v>2</v>
      </c>
      <c r="D292" s="39"/>
      <c r="E292" s="39"/>
      <c r="F292" s="39"/>
      <c r="G292" s="39"/>
      <c r="H292" s="40">
        <v>4029</v>
      </c>
    </row>
    <row r="293" spans="1:8">
      <c r="A293" s="22">
        <v>2</v>
      </c>
      <c r="B293" s="41" t="s">
        <v>30</v>
      </c>
      <c r="C293" s="42" t="s">
        <v>31</v>
      </c>
      <c r="D293" s="43"/>
      <c r="E293" s="43"/>
      <c r="F293" s="43"/>
      <c r="G293" s="43"/>
      <c r="H293" s="44">
        <v>23410</v>
      </c>
    </row>
    <row r="294" spans="1:8">
      <c r="A294" s="22">
        <v>3</v>
      </c>
      <c r="B294" s="41" t="s">
        <v>32</v>
      </c>
      <c r="C294" s="42" t="s">
        <v>33</v>
      </c>
      <c r="D294" s="43"/>
      <c r="E294" s="43"/>
      <c r="F294" s="43"/>
      <c r="G294" s="43"/>
      <c r="H294" s="44">
        <v>144.27000000000001</v>
      </c>
    </row>
    <row r="295" spans="1:8">
      <c r="A295" s="22">
        <v>4</v>
      </c>
      <c r="B295" s="41" t="s">
        <v>34</v>
      </c>
      <c r="C295" s="42" t="s">
        <v>33</v>
      </c>
      <c r="D295" s="43"/>
      <c r="E295" s="43"/>
      <c r="F295" s="43"/>
      <c r="G295" s="43"/>
      <c r="H295" s="44">
        <v>19.399999999999999</v>
      </c>
    </row>
    <row r="296" spans="1:8">
      <c r="A296" s="22">
        <v>5</v>
      </c>
      <c r="B296" s="41" t="s">
        <v>35</v>
      </c>
      <c r="C296" s="42" t="s">
        <v>36</v>
      </c>
      <c r="D296" s="43"/>
      <c r="E296" s="43"/>
      <c r="F296" s="43"/>
      <c r="G296" s="43"/>
      <c r="H296" s="44">
        <v>56</v>
      </c>
    </row>
    <row r="297" spans="1:8" ht="15.75" thickBot="1">
      <c r="A297" s="45">
        <v>6</v>
      </c>
      <c r="B297" s="46" t="s">
        <v>37</v>
      </c>
      <c r="C297" s="47" t="s">
        <v>36</v>
      </c>
      <c r="D297" s="48"/>
      <c r="E297" s="48"/>
      <c r="F297" s="48"/>
      <c r="G297" s="48"/>
      <c r="H297" s="49">
        <v>56</v>
      </c>
    </row>
    <row r="298" spans="1:8" ht="15.75" thickBot="1">
      <c r="A298" s="50"/>
      <c r="B298" s="50"/>
      <c r="C298" s="50"/>
      <c r="D298" s="50"/>
      <c r="E298" s="50"/>
      <c r="F298" s="50"/>
      <c r="G298" s="50"/>
      <c r="H298" s="50"/>
    </row>
    <row r="299" spans="1:8">
      <c r="A299" s="51" t="s">
        <v>5</v>
      </c>
      <c r="B299" s="52" t="s">
        <v>128</v>
      </c>
      <c r="C299" s="52"/>
      <c r="D299" s="52"/>
      <c r="E299" s="52"/>
      <c r="F299" s="53"/>
      <c r="G299" s="2"/>
      <c r="H299" s="2"/>
    </row>
    <row r="300" spans="1:8">
      <c r="A300" s="54">
        <v>1</v>
      </c>
      <c r="B300" s="58" t="s">
        <v>129</v>
      </c>
      <c r="C300" s="59"/>
      <c r="D300" s="59"/>
      <c r="E300" s="60"/>
      <c r="F300" s="56">
        <v>190.40299999999999</v>
      </c>
      <c r="G300" s="2"/>
      <c r="H300" s="2"/>
    </row>
    <row r="301" spans="1:8">
      <c r="A301" s="57">
        <v>3</v>
      </c>
      <c r="B301" s="58" t="s">
        <v>81</v>
      </c>
      <c r="C301" s="59"/>
      <c r="D301" s="59"/>
      <c r="E301" s="60"/>
      <c r="F301" s="61">
        <v>1.29</v>
      </c>
      <c r="G301" s="2"/>
      <c r="H301" s="2"/>
    </row>
    <row r="302" spans="1:8">
      <c r="A302" s="57">
        <v>4</v>
      </c>
      <c r="B302" s="116" t="s">
        <v>130</v>
      </c>
      <c r="C302" s="117"/>
      <c r="D302" s="117"/>
      <c r="E302" s="118"/>
      <c r="F302" s="61">
        <v>4.55</v>
      </c>
      <c r="G302" s="2"/>
      <c r="H302" s="2"/>
    </row>
    <row r="303" spans="1:8">
      <c r="A303" s="57">
        <v>5</v>
      </c>
      <c r="B303" s="116" t="s">
        <v>131</v>
      </c>
      <c r="C303" s="117"/>
      <c r="D303" s="117"/>
      <c r="E303" s="118"/>
      <c r="F303" s="61">
        <v>2.79</v>
      </c>
      <c r="G303" s="2"/>
      <c r="H303" s="2"/>
    </row>
    <row r="304" spans="1:8">
      <c r="A304" s="57">
        <v>6</v>
      </c>
      <c r="B304" s="114" t="s">
        <v>132</v>
      </c>
      <c r="C304" s="115"/>
      <c r="D304" s="115"/>
      <c r="E304" s="96"/>
      <c r="F304" s="61">
        <v>17.78</v>
      </c>
      <c r="G304" s="2"/>
      <c r="H304" s="2"/>
    </row>
    <row r="305" spans="1:8">
      <c r="A305" s="57">
        <v>7</v>
      </c>
      <c r="B305" s="116" t="s">
        <v>117</v>
      </c>
      <c r="C305" s="117"/>
      <c r="D305" s="117"/>
      <c r="E305" s="118"/>
      <c r="F305" s="61">
        <v>14.46</v>
      </c>
      <c r="G305" s="2"/>
      <c r="H305" s="2"/>
    </row>
    <row r="306" spans="1:8">
      <c r="A306" s="57">
        <v>8</v>
      </c>
      <c r="B306" s="116" t="s">
        <v>133</v>
      </c>
      <c r="C306" s="117"/>
      <c r="D306" s="117"/>
      <c r="E306" s="118"/>
      <c r="F306" s="61">
        <v>7.7</v>
      </c>
      <c r="G306" s="2"/>
      <c r="H306" s="2"/>
    </row>
    <row r="307" spans="1:8">
      <c r="A307" s="57">
        <v>9</v>
      </c>
      <c r="B307" s="114" t="s">
        <v>119</v>
      </c>
      <c r="C307" s="115"/>
      <c r="D307" s="115"/>
      <c r="E307" s="96"/>
      <c r="F307" s="61">
        <v>17.21</v>
      </c>
      <c r="G307" s="2"/>
      <c r="H307" s="2"/>
    </row>
    <row r="308" spans="1:8">
      <c r="A308" s="57">
        <v>10</v>
      </c>
      <c r="B308" s="116" t="s">
        <v>134</v>
      </c>
      <c r="C308" s="117"/>
      <c r="D308" s="117"/>
      <c r="E308" s="118"/>
      <c r="F308" s="61">
        <v>2.31</v>
      </c>
      <c r="G308" s="2"/>
      <c r="H308" s="2"/>
    </row>
    <row r="309" spans="1:8" ht="15.75" thickBot="1">
      <c r="A309" s="57"/>
      <c r="B309" s="65" t="s">
        <v>43</v>
      </c>
      <c r="C309" s="66"/>
      <c r="D309" s="66"/>
      <c r="E309" s="66"/>
      <c r="F309" s="67">
        <f>SUM(F300:F308)</f>
        <v>258.49299999999999</v>
      </c>
      <c r="G309" s="103"/>
      <c r="H309" s="2"/>
    </row>
    <row r="310" spans="1:8" ht="15.75" thickBot="1">
      <c r="A310" s="68"/>
      <c r="B310" s="69"/>
      <c r="C310" s="70"/>
      <c r="D310" s="71"/>
      <c r="E310" s="72"/>
      <c r="F310" s="73"/>
      <c r="G310" s="2"/>
      <c r="H310" s="2"/>
    </row>
    <row r="311" spans="1:8" ht="15.75" thickBot="1">
      <c r="A311" s="45"/>
      <c r="B311" s="46"/>
      <c r="C311" s="38"/>
      <c r="D311" s="84"/>
      <c r="E311" s="85"/>
      <c r="F311" s="73"/>
      <c r="G311" s="2"/>
      <c r="H311" s="2"/>
    </row>
    <row r="312" spans="1:8" ht="15.75" thickBot="1">
      <c r="A312" s="45"/>
      <c r="B312" s="86" t="s">
        <v>125</v>
      </c>
      <c r="C312" s="87" t="s">
        <v>15</v>
      </c>
      <c r="D312" s="86"/>
      <c r="E312" s="85">
        <v>143.08000000000001</v>
      </c>
      <c r="F312" s="2"/>
      <c r="G312" s="2"/>
      <c r="H312" s="2"/>
    </row>
    <row r="313" spans="1:8" ht="15.75" thickBot="1">
      <c r="A313" s="45"/>
      <c r="B313" s="86" t="s">
        <v>135</v>
      </c>
      <c r="C313" s="87" t="s">
        <v>15</v>
      </c>
      <c r="D313" s="86"/>
      <c r="E313" s="88">
        <v>156.428</v>
      </c>
      <c r="F313" s="103"/>
      <c r="G313" s="2"/>
      <c r="H313" s="2"/>
    </row>
    <row r="314" spans="1:8" ht="15.75" thickBot="1">
      <c r="A314" s="45"/>
      <c r="B314" s="86" t="s">
        <v>136</v>
      </c>
      <c r="C314" s="87" t="s">
        <v>15</v>
      </c>
      <c r="D314" s="86"/>
      <c r="E314" s="89">
        <f>F309+E311</f>
        <v>258.49299999999999</v>
      </c>
      <c r="F314" s="2"/>
      <c r="G314" s="2"/>
      <c r="H314" s="2"/>
    </row>
    <row r="315" spans="1:8" ht="15.75" thickBot="1">
      <c r="A315" s="45"/>
      <c r="B315" s="86" t="s">
        <v>137</v>
      </c>
      <c r="C315" s="87" t="s">
        <v>15</v>
      </c>
      <c r="D315" s="86"/>
      <c r="E315" s="88">
        <f>E312+E314-E313</f>
        <v>245.14499999999998</v>
      </c>
      <c r="F315" s="2"/>
      <c r="G315" s="2"/>
      <c r="H315" s="2"/>
    </row>
    <row r="316" spans="1:8">
      <c r="A316" s="1"/>
      <c r="B316" s="2"/>
      <c r="C316" s="1"/>
      <c r="D316" s="2"/>
      <c r="E316" s="2"/>
      <c r="F316" s="2"/>
      <c r="G316" s="2"/>
      <c r="H316" s="2"/>
    </row>
    <row r="317" spans="1:8">
      <c r="A317" s="6"/>
      <c r="B317" s="90"/>
      <c r="C317" s="6"/>
      <c r="D317" s="90"/>
      <c r="E317" s="90"/>
      <c r="F317" s="90"/>
      <c r="G317" s="90"/>
      <c r="H317" s="90"/>
    </row>
    <row r="319" spans="1:8" ht="15.75">
      <c r="B319" s="91" t="s">
        <v>69</v>
      </c>
      <c r="C319" s="91"/>
      <c r="D319" s="91"/>
      <c r="E319" s="92" t="s">
        <v>53</v>
      </c>
    </row>
  </sheetData>
  <mergeCells count="141">
    <mergeCell ref="B303:E303"/>
    <mergeCell ref="B305:E305"/>
    <mergeCell ref="B306:E306"/>
    <mergeCell ref="B308:E308"/>
    <mergeCell ref="B309:E309"/>
    <mergeCell ref="D297:G297"/>
    <mergeCell ref="A298:H298"/>
    <mergeCell ref="B299:E299"/>
    <mergeCell ref="B300:E300"/>
    <mergeCell ref="B301:E301"/>
    <mergeCell ref="B302:E302"/>
    <mergeCell ref="A291:H291"/>
    <mergeCell ref="D292:G292"/>
    <mergeCell ref="D293:G293"/>
    <mergeCell ref="D294:G294"/>
    <mergeCell ref="D295:G295"/>
    <mergeCell ref="D296:G296"/>
    <mergeCell ref="B253:E253"/>
    <mergeCell ref="B266:H266"/>
    <mergeCell ref="B269:H269"/>
    <mergeCell ref="A270:A271"/>
    <mergeCell ref="B270:B271"/>
    <mergeCell ref="C270:C271"/>
    <mergeCell ref="D270:D271"/>
    <mergeCell ref="E270:F270"/>
    <mergeCell ref="G270:G271"/>
    <mergeCell ref="H270:H271"/>
    <mergeCell ref="D238:G238"/>
    <mergeCell ref="D239:G239"/>
    <mergeCell ref="A240:H240"/>
    <mergeCell ref="B241:E241"/>
    <mergeCell ref="B242:E242"/>
    <mergeCell ref="B243:E243"/>
    <mergeCell ref="H212:H213"/>
    <mergeCell ref="A233:H233"/>
    <mergeCell ref="D234:G234"/>
    <mergeCell ref="D235:G235"/>
    <mergeCell ref="D236:G236"/>
    <mergeCell ref="D237:G237"/>
    <mergeCell ref="B188:E188"/>
    <mergeCell ref="B195:E195"/>
    <mergeCell ref="B208:H208"/>
    <mergeCell ref="B211:H211"/>
    <mergeCell ref="A212:A213"/>
    <mergeCell ref="B212:B213"/>
    <mergeCell ref="C212:C213"/>
    <mergeCell ref="D212:D213"/>
    <mergeCell ref="E212:F212"/>
    <mergeCell ref="G212:G213"/>
    <mergeCell ref="D182:G182"/>
    <mergeCell ref="D183:G183"/>
    <mergeCell ref="D184:G184"/>
    <mergeCell ref="A185:H185"/>
    <mergeCell ref="B186:E186"/>
    <mergeCell ref="B187:E187"/>
    <mergeCell ref="G161:G162"/>
    <mergeCell ref="H161:H162"/>
    <mergeCell ref="A178:H178"/>
    <mergeCell ref="D179:G179"/>
    <mergeCell ref="D180:G180"/>
    <mergeCell ref="D181:G181"/>
    <mergeCell ref="B139:E139"/>
    <mergeCell ref="B142:E142"/>
    <mergeCell ref="B144:E144"/>
    <mergeCell ref="B157:H157"/>
    <mergeCell ref="B160:H160"/>
    <mergeCell ref="A161:A162"/>
    <mergeCell ref="B161:B162"/>
    <mergeCell ref="C161:C162"/>
    <mergeCell ref="D161:D162"/>
    <mergeCell ref="E161:F161"/>
    <mergeCell ref="D133:G133"/>
    <mergeCell ref="A134:H134"/>
    <mergeCell ref="B135:E135"/>
    <mergeCell ref="B136:E136"/>
    <mergeCell ref="B137:E137"/>
    <mergeCell ref="B138:E138"/>
    <mergeCell ref="A127:H127"/>
    <mergeCell ref="D128:G128"/>
    <mergeCell ref="D129:G129"/>
    <mergeCell ref="D130:G130"/>
    <mergeCell ref="D131:G131"/>
    <mergeCell ref="D132:G132"/>
    <mergeCell ref="B107:H107"/>
    <mergeCell ref="B110:H110"/>
    <mergeCell ref="A111:A112"/>
    <mergeCell ref="B111:B112"/>
    <mergeCell ref="C111:C112"/>
    <mergeCell ref="D111:D112"/>
    <mergeCell ref="E111:F111"/>
    <mergeCell ref="G111:G112"/>
    <mergeCell ref="H111:H112"/>
    <mergeCell ref="B85:E85"/>
    <mergeCell ref="B86:E86"/>
    <mergeCell ref="B87:E87"/>
    <mergeCell ref="B88:E88"/>
    <mergeCell ref="B90:E90"/>
    <mergeCell ref="B91:E91"/>
    <mergeCell ref="D79:G79"/>
    <mergeCell ref="D80:G80"/>
    <mergeCell ref="A81:H81"/>
    <mergeCell ref="B82:E82"/>
    <mergeCell ref="B83:E83"/>
    <mergeCell ref="B84:E84"/>
    <mergeCell ref="H59:H60"/>
    <mergeCell ref="A74:H74"/>
    <mergeCell ref="D75:G75"/>
    <mergeCell ref="D76:G76"/>
    <mergeCell ref="D77:G77"/>
    <mergeCell ref="D78:G78"/>
    <mergeCell ref="B35:E35"/>
    <mergeCell ref="B52:D52"/>
    <mergeCell ref="B55:H55"/>
    <mergeCell ref="B58:H58"/>
    <mergeCell ref="A59:A60"/>
    <mergeCell ref="B59:B60"/>
    <mergeCell ref="C59:C60"/>
    <mergeCell ref="D59:D60"/>
    <mergeCell ref="E59:F59"/>
    <mergeCell ref="G59:G60"/>
    <mergeCell ref="D29:G29"/>
    <mergeCell ref="A30:H30"/>
    <mergeCell ref="B31:E31"/>
    <mergeCell ref="B32:E32"/>
    <mergeCell ref="B33:E33"/>
    <mergeCell ref="B34:E34"/>
    <mergeCell ref="A23:H23"/>
    <mergeCell ref="D24:G24"/>
    <mergeCell ref="D25:G25"/>
    <mergeCell ref="D26:G26"/>
    <mergeCell ref="D27:G27"/>
    <mergeCell ref="D28:G28"/>
    <mergeCell ref="B4:H4"/>
    <mergeCell ref="B7:H7"/>
    <mergeCell ref="A8:A9"/>
    <mergeCell ref="B8:B9"/>
    <mergeCell ref="C8:C9"/>
    <mergeCell ref="D8:D9"/>
    <mergeCell ref="E8:F8"/>
    <mergeCell ref="G8:G9"/>
    <mergeCell ref="H8:H9"/>
  </mergeCells>
  <pageMargins left="0" right="0" top="0" bottom="0" header="0.31496062992125984" footer="0.31496062992125984"/>
  <pageSetup paperSize="9" scale="1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2019-03-13T03:02:37Z</dcterms:created>
  <dcterms:modified xsi:type="dcterms:W3CDTF">2019-03-13T03:03:30Z</dcterms:modified>
</cp:coreProperties>
</file>